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G:\Shared drives\TeamDrive_ฝ่ายพัสดุ\C. Construction ( T )\01. ทีปกร\2568\30. (ก่อสร้าง) ห้องน้ำ 149 ห้อง พร\"/>
    </mc:Choice>
  </mc:AlternateContent>
  <xr:revisionPtr revIDLastSave="0" documentId="8_{39AD1766-9A90-41D2-B6BF-EB8B342B5A22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ปร.6" sheetId="12" r:id="rId1"/>
    <sheet name="ปร5ก-1" sheetId="9" r:id="rId2"/>
    <sheet name="ห้องน้ำ149" sheetId="14" r:id="rId3"/>
    <sheet name="ปร4พ" sheetId="11" r:id="rId4"/>
    <sheet name="ปร5ข." sheetId="10" r:id="rId5"/>
    <sheet name="ปร4(ข)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FAC1">[1]สรุป!$C$307</definedName>
    <definedName name="_____FAC1">[1]สรุป!$C$307</definedName>
    <definedName name="____FAC1">[1]สรุป!$C$307</definedName>
    <definedName name="___FAC1">[1]สรุป!$C$307</definedName>
    <definedName name="__FAC1">[1]สรุป!$C$307</definedName>
    <definedName name="_FAC1">[1]สรุป!$C$307</definedName>
    <definedName name="_Fill" hidden="1">[2]PL!#REF!</definedName>
    <definedName name="a">#REF!</definedName>
    <definedName name="aa" hidden="1">{"'SUMMATION'!$B$2:$I$2"}</definedName>
    <definedName name="aaa" hidden="1">{"'SUMMATION'!$B$2:$I$2"}</definedName>
    <definedName name="aaaa" hidden="1">{"'SUMMATION'!$B$2:$I$2"}</definedName>
    <definedName name="CCTV">[3]boq!#REF!</definedName>
    <definedName name="e">#REF!</definedName>
    <definedName name="eec">#REF!</definedName>
    <definedName name="f">#REF!</definedName>
    <definedName name="fa">#REF!</definedName>
    <definedName name="factor_table">#REF!</definedName>
    <definedName name="g">#REF!</definedName>
    <definedName name="HTML_CodePage" hidden="1">874</definedName>
    <definedName name="HTML_Control" hidden="1">{"'SUMMATION'!$B$2:$I$2"}</definedName>
    <definedName name="HTML_Description" hidden="1">""</definedName>
    <definedName name="HTML_Email" hidden="1">""</definedName>
    <definedName name="HTML_Header" hidden="1">"SUMMATION"</definedName>
    <definedName name="HTML_LastUpdate" hidden="1">"21/3/02"</definedName>
    <definedName name="HTML_LineAfter" hidden="1">FALSE</definedName>
    <definedName name="HTML_LineBefore" hidden="1">FALSE</definedName>
    <definedName name="HTML_Name" hidden="1">"Estimate_5"</definedName>
    <definedName name="HTML_OBDlg2" hidden="1">TRUE</definedName>
    <definedName name="HTML_OBDlg4" hidden="1">TRUE</definedName>
    <definedName name="HTML_OS" hidden="1">0</definedName>
    <definedName name="HTML_PathFile" hidden="1">"C:\SAni.htm"</definedName>
    <definedName name="HTML_Title" hidden="1">"อาคารเรียนรวม"</definedName>
    <definedName name="ie">#REF!</definedName>
    <definedName name="L">#REF!</definedName>
    <definedName name="MATV">[3]boq!#REF!</definedName>
    <definedName name="MATV1">[3]boq!#REF!</definedName>
    <definedName name="_xlnm.Print_Area" localSheetId="0">ปร.6!$A$1:$G$38</definedName>
    <definedName name="_xlnm.Print_Area" localSheetId="5">'ปร4(ข)'!$A$1:$I$22</definedName>
    <definedName name="_xlnm.Print_Area" localSheetId="3">ปร4พ!$A$1:$E$40</definedName>
    <definedName name="_xlnm.Print_Area" localSheetId="1">'ปร5ก-1'!$A$1:$G$36</definedName>
    <definedName name="_xlnm.Print_Area" localSheetId="4">'ปร5ข.'!$A$1:$H$33</definedName>
    <definedName name="_xlnm.Print_Area" localSheetId="2">ห้องน้ำ149!$A$1:$J$565</definedName>
    <definedName name="_xlnm.Print_Area">#REF!</definedName>
    <definedName name="_xlnm.Print_Titles" localSheetId="5">'ปร4(ข)'!$1:$10</definedName>
    <definedName name="_xlnm.Print_Titles" localSheetId="2">ห้องน้ำ149!$1:$10</definedName>
    <definedName name="rung">[4]LITF!#REF!,[4]LITF!#REF!,[4]LITF!#REF!,[4]LITF!#REF!,[4]LITF!#REF!,[4]LITF!#REF!,[4]LITF!#REF!,[4]LITF!#REF!,[4]LITF!#REF!,[4]LITF!#REF!,[4]LITF!#REF!,[4]LITF!#REF!,[4]LITF!#REF!,[4]LITF!#REF!,[4]LITF!#REF!,[4]LITF!#REF!,[4]LITF!#REF!,[4]LITF!#REF!,[4]LITF!#REF!,[4]LITF!#REF!,[4]LITF!#REF!,[4]LITF!#REF!,[4]LITF!#REF!,[4]LITF!#REF!,[4]LITF!#REF!,[4]LITF!#REF!,[4]LITF!#REF!,[4]LITF!#REF!</definedName>
    <definedName name="s">#REF!</definedName>
    <definedName name="sf">#REF!</definedName>
    <definedName name="x" hidden="1">{"'SUMMATION'!$B$2:$I$2"}</definedName>
    <definedName name="กราวน์">[3]boq!#REF!</definedName>
    <definedName name="ปก32" hidden="1">{"'SUMMATION'!$B$2:$I$2"}</definedName>
    <definedName name="ปปป">[5]boq!#REF!</definedName>
    <definedName name="ฟ700">[4]LITF!#REF!</definedName>
    <definedName name="ภาพและเสียง">[3]boq!#REF!</definedName>
    <definedName name="แสง">[3]boq!#REF!</definedName>
    <definedName name="แสงสว่างห้องประชุม">[3]boq!#REF!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9" l="1"/>
  <c r="I15" i="9"/>
  <c r="G179" i="14"/>
  <c r="G135" i="14"/>
  <c r="H135" i="14" s="1"/>
  <c r="G94" i="14"/>
  <c r="H94" i="14" s="1"/>
  <c r="G48" i="14"/>
  <c r="H48" i="14" s="1"/>
  <c r="H36" i="14"/>
  <c r="A32" i="14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23" i="14"/>
  <c r="A24" i="14" s="1"/>
  <c r="A25" i="14" s="1"/>
  <c r="A26" i="14" s="1"/>
  <c r="A27" i="14" s="1"/>
  <c r="A28" i="14" s="1"/>
  <c r="A29" i="14" s="1"/>
  <c r="A30" i="14" s="1"/>
  <c r="H67" i="14"/>
  <c r="I67" i="14" s="1"/>
  <c r="H66" i="14"/>
  <c r="H65" i="14"/>
  <c r="H64" i="14"/>
  <c r="H63" i="14"/>
  <c r="H62" i="14"/>
  <c r="I62" i="14" s="1"/>
  <c r="H61" i="14"/>
  <c r="H60" i="14"/>
  <c r="I60" i="14" s="1"/>
  <c r="H59" i="14"/>
  <c r="I59" i="14" s="1"/>
  <c r="H58" i="14"/>
  <c r="H57" i="14"/>
  <c r="I57" i="14" s="1"/>
  <c r="H56" i="14"/>
  <c r="I56" i="14" s="1"/>
  <c r="H55" i="14"/>
  <c r="I55" i="14" s="1"/>
  <c r="H54" i="14"/>
  <c r="I54" i="14" s="1"/>
  <c r="H53" i="14"/>
  <c r="H52" i="14"/>
  <c r="I52" i="14" s="1"/>
  <c r="H51" i="14"/>
  <c r="I51" i="14" s="1"/>
  <c r="H50" i="14"/>
  <c r="H49" i="14"/>
  <c r="H47" i="14"/>
  <c r="H46" i="14"/>
  <c r="H45" i="14"/>
  <c r="H44" i="14"/>
  <c r="H43" i="14"/>
  <c r="H42" i="14"/>
  <c r="I42" i="14" s="1"/>
  <c r="H41" i="14"/>
  <c r="H40" i="14"/>
  <c r="I40" i="14" s="1"/>
  <c r="H39" i="14"/>
  <c r="I39" i="14" s="1"/>
  <c r="H38" i="14"/>
  <c r="I38" i="14" s="1"/>
  <c r="H37" i="14"/>
  <c r="I37" i="14" s="1"/>
  <c r="H35" i="14"/>
  <c r="H34" i="14"/>
  <c r="I34" i="14" s="1"/>
  <c r="H33" i="14"/>
  <c r="H32" i="14"/>
  <c r="H31" i="14"/>
  <c r="H30" i="14"/>
  <c r="H29" i="14"/>
  <c r="I29" i="14" s="1"/>
  <c r="H28" i="14"/>
  <c r="H27" i="14"/>
  <c r="I27" i="14" s="1"/>
  <c r="H26" i="14"/>
  <c r="H25" i="14"/>
  <c r="I25" i="14" s="1"/>
  <c r="H24" i="14"/>
  <c r="H23" i="14"/>
  <c r="H22" i="14"/>
  <c r="I22" i="14" s="1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I32" i="14" s="1"/>
  <c r="F31" i="14"/>
  <c r="F30" i="14"/>
  <c r="F29" i="14"/>
  <c r="F28" i="14"/>
  <c r="F27" i="14"/>
  <c r="F26" i="14"/>
  <c r="F25" i="14"/>
  <c r="F24" i="14"/>
  <c r="F23" i="14"/>
  <c r="F22" i="14"/>
  <c r="G95" i="14"/>
  <c r="H95" i="14" s="1"/>
  <c r="G555" i="14"/>
  <c r="G550" i="14"/>
  <c r="G507" i="14"/>
  <c r="H507" i="14" s="1"/>
  <c r="G505" i="14"/>
  <c r="H505" i="14" s="1"/>
  <c r="G467" i="14"/>
  <c r="H467" i="14" s="1"/>
  <c r="G464" i="14"/>
  <c r="H464" i="14" s="1"/>
  <c r="G429" i="14"/>
  <c r="G427" i="14"/>
  <c r="H427" i="14" s="1"/>
  <c r="G422" i="14"/>
  <c r="G385" i="14"/>
  <c r="H385" i="14" s="1"/>
  <c r="G379" i="14"/>
  <c r="H379" i="14" s="1"/>
  <c r="G342" i="14"/>
  <c r="H342" i="14" s="1"/>
  <c r="G344" i="14"/>
  <c r="H344" i="14" s="1"/>
  <c r="G306" i="14"/>
  <c r="G300" i="14"/>
  <c r="H300" i="14" s="1"/>
  <c r="G263" i="14"/>
  <c r="H263" i="14" s="1"/>
  <c r="G261" i="14"/>
  <c r="G256" i="14"/>
  <c r="H256" i="14" s="1"/>
  <c r="G219" i="14"/>
  <c r="H219" i="14" s="1"/>
  <c r="G221" i="14"/>
  <c r="G183" i="14"/>
  <c r="H183" i="14" s="1"/>
  <c r="G177" i="14"/>
  <c r="H177" i="14" s="1"/>
  <c r="G96" i="14"/>
  <c r="H96" i="14" s="1"/>
  <c r="G140" i="14"/>
  <c r="H140" i="14" s="1"/>
  <c r="G139" i="14"/>
  <c r="H139" i="14" s="1"/>
  <c r="G133" i="14"/>
  <c r="H133" i="14" s="1"/>
  <c r="G561" i="14"/>
  <c r="G545" i="14"/>
  <c r="G543" i="14"/>
  <c r="G518" i="14"/>
  <c r="H518" i="14" s="1"/>
  <c r="G501" i="14"/>
  <c r="H501" i="14" s="1"/>
  <c r="G499" i="14"/>
  <c r="H499" i="14" s="1"/>
  <c r="G474" i="14"/>
  <c r="H474" i="14" s="1"/>
  <c r="G440" i="14"/>
  <c r="H440" i="14" s="1"/>
  <c r="G434" i="14"/>
  <c r="H434" i="14" s="1"/>
  <c r="G428" i="14"/>
  <c r="H428" i="14" s="1"/>
  <c r="G424" i="14"/>
  <c r="H424" i="14" s="1"/>
  <c r="G396" i="14"/>
  <c r="H396" i="14" s="1"/>
  <c r="G390" i="14"/>
  <c r="G381" i="14"/>
  <c r="G352" i="14"/>
  <c r="H352" i="14" s="1"/>
  <c r="G317" i="14"/>
  <c r="H317" i="14" s="1"/>
  <c r="G311" i="14"/>
  <c r="H311" i="14" s="1"/>
  <c r="G305" i="14"/>
  <c r="H305" i="14" s="1"/>
  <c r="G302" i="14"/>
  <c r="G274" i="14"/>
  <c r="H274" i="14" s="1"/>
  <c r="G268" i="14"/>
  <c r="G258" i="14"/>
  <c r="H258" i="14" s="1"/>
  <c r="G229" i="14"/>
  <c r="H229" i="14" s="1"/>
  <c r="G145" i="14"/>
  <c r="H145" i="14" s="1"/>
  <c r="G194" i="14"/>
  <c r="H194" i="14" s="1"/>
  <c r="G188" i="14"/>
  <c r="H179" i="14"/>
  <c r="G151" i="14"/>
  <c r="H151" i="14" s="1"/>
  <c r="G106" i="14"/>
  <c r="H106" i="14" s="1"/>
  <c r="G93" i="14"/>
  <c r="G89" i="14"/>
  <c r="H473" i="14"/>
  <c r="H472" i="14"/>
  <c r="H471" i="14"/>
  <c r="H470" i="14"/>
  <c r="H469" i="14"/>
  <c r="H468" i="14"/>
  <c r="H466" i="14"/>
  <c r="H465" i="14"/>
  <c r="H463" i="14"/>
  <c r="H462" i="14"/>
  <c r="H461" i="14"/>
  <c r="H460" i="14"/>
  <c r="H459" i="14"/>
  <c r="H458" i="14"/>
  <c r="H457" i="14"/>
  <c r="H456" i="14"/>
  <c r="H455" i="14"/>
  <c r="H454" i="14"/>
  <c r="H453" i="14"/>
  <c r="H452" i="14"/>
  <c r="H451" i="14"/>
  <c r="H450" i="14"/>
  <c r="H449" i="14"/>
  <c r="I449" i="14" s="1"/>
  <c r="H448" i="14"/>
  <c r="H447" i="14"/>
  <c r="H446" i="14"/>
  <c r="H445" i="14"/>
  <c r="H444" i="14"/>
  <c r="F474" i="14"/>
  <c r="F473" i="14"/>
  <c r="F472" i="14"/>
  <c r="F471" i="14"/>
  <c r="F470" i="14"/>
  <c r="F469" i="14"/>
  <c r="F468" i="14"/>
  <c r="F467" i="14"/>
  <c r="F466" i="14"/>
  <c r="F465" i="14"/>
  <c r="F464" i="14"/>
  <c r="F463" i="14"/>
  <c r="F462" i="14"/>
  <c r="F461" i="14"/>
  <c r="F460" i="14"/>
  <c r="F459" i="14"/>
  <c r="F458" i="14"/>
  <c r="F457" i="14"/>
  <c r="F456" i="14"/>
  <c r="F455" i="14"/>
  <c r="F454" i="14"/>
  <c r="F453" i="14"/>
  <c r="F452" i="14"/>
  <c r="F451" i="14"/>
  <c r="F450" i="14"/>
  <c r="F449" i="14"/>
  <c r="F448" i="14"/>
  <c r="F447" i="14"/>
  <c r="F446" i="14"/>
  <c r="F445" i="14"/>
  <c r="F444" i="14"/>
  <c r="F477" i="14"/>
  <c r="F478" i="14"/>
  <c r="H478" i="14"/>
  <c r="I563" i="14"/>
  <c r="H563" i="14"/>
  <c r="F563" i="14"/>
  <c r="H519" i="14"/>
  <c r="H517" i="14"/>
  <c r="H516" i="14"/>
  <c r="H515" i="14"/>
  <c r="H514" i="14"/>
  <c r="H513" i="14"/>
  <c r="H512" i="14"/>
  <c r="H511" i="14"/>
  <c r="H510" i="14"/>
  <c r="H509" i="14"/>
  <c r="H508" i="14"/>
  <c r="H506" i="14"/>
  <c r="H504" i="14"/>
  <c r="H503" i="14"/>
  <c r="H502" i="14"/>
  <c r="H500" i="14"/>
  <c r="H498" i="14"/>
  <c r="H497" i="14"/>
  <c r="H496" i="14"/>
  <c r="H495" i="14"/>
  <c r="H494" i="14"/>
  <c r="H493" i="14"/>
  <c r="H492" i="14"/>
  <c r="H491" i="14"/>
  <c r="H490" i="14"/>
  <c r="H489" i="14"/>
  <c r="H488" i="14"/>
  <c r="H487" i="14"/>
  <c r="H486" i="14"/>
  <c r="H485" i="14"/>
  <c r="H484" i="14"/>
  <c r="H483" i="14"/>
  <c r="H482" i="14"/>
  <c r="H481" i="14"/>
  <c r="H480" i="14"/>
  <c r="H479" i="14"/>
  <c r="F519" i="14"/>
  <c r="F518" i="14"/>
  <c r="F517" i="14"/>
  <c r="F516" i="14"/>
  <c r="F515" i="14"/>
  <c r="F514" i="14"/>
  <c r="F513" i="14"/>
  <c r="F512" i="14"/>
  <c r="F511" i="14"/>
  <c r="F510" i="14"/>
  <c r="F509" i="14"/>
  <c r="F508" i="14"/>
  <c r="F507" i="14"/>
  <c r="F506" i="14"/>
  <c r="F505" i="14"/>
  <c r="F504" i="14"/>
  <c r="F503" i="14"/>
  <c r="F502" i="14"/>
  <c r="F501" i="14"/>
  <c r="F500" i="14"/>
  <c r="F499" i="14"/>
  <c r="F498" i="14"/>
  <c r="F497" i="14"/>
  <c r="F496" i="14"/>
  <c r="F495" i="14"/>
  <c r="F494" i="14"/>
  <c r="F493" i="14"/>
  <c r="F492" i="14"/>
  <c r="F491" i="14"/>
  <c r="F490" i="14"/>
  <c r="F489" i="14"/>
  <c r="F488" i="14"/>
  <c r="F487" i="14"/>
  <c r="F486" i="14"/>
  <c r="F485" i="14"/>
  <c r="F484" i="14"/>
  <c r="F483" i="14"/>
  <c r="F482" i="14"/>
  <c r="F481" i="14"/>
  <c r="F480" i="14"/>
  <c r="F479" i="14"/>
  <c r="H441" i="14"/>
  <c r="H439" i="14"/>
  <c r="H438" i="14"/>
  <c r="H437" i="14"/>
  <c r="H436" i="14"/>
  <c r="H435" i="14"/>
  <c r="H433" i="14"/>
  <c r="H432" i="14"/>
  <c r="H431" i="14"/>
  <c r="H430" i="14"/>
  <c r="H429" i="14"/>
  <c r="H426" i="14"/>
  <c r="H425" i="14"/>
  <c r="H423" i="14"/>
  <c r="H422" i="14"/>
  <c r="H421" i="14"/>
  <c r="H420" i="14"/>
  <c r="H419" i="14"/>
  <c r="H418" i="14"/>
  <c r="H417" i="14"/>
  <c r="H416" i="14"/>
  <c r="H415" i="14"/>
  <c r="H414" i="14"/>
  <c r="H413" i="14"/>
  <c r="H412" i="14"/>
  <c r="H411" i="14"/>
  <c r="H410" i="14"/>
  <c r="H409" i="14"/>
  <c r="H408" i="14"/>
  <c r="H407" i="14"/>
  <c r="H406" i="14"/>
  <c r="H405" i="14"/>
  <c r="H404" i="14"/>
  <c r="H403" i="14"/>
  <c r="H402" i="14"/>
  <c r="H401" i="14"/>
  <c r="H400" i="14"/>
  <c r="F441" i="14"/>
  <c r="F440" i="14"/>
  <c r="F439" i="14"/>
  <c r="F438" i="14"/>
  <c r="F437" i="14"/>
  <c r="F436" i="14"/>
  <c r="F435" i="14"/>
  <c r="F434" i="14"/>
  <c r="F433" i="14"/>
  <c r="F432" i="14"/>
  <c r="F431" i="14"/>
  <c r="F430" i="14"/>
  <c r="F429" i="14"/>
  <c r="F428" i="14"/>
  <c r="F427" i="14"/>
  <c r="F426" i="14"/>
  <c r="F425" i="14"/>
  <c r="F424" i="14"/>
  <c r="F423" i="14"/>
  <c r="F422" i="14"/>
  <c r="F421" i="14"/>
  <c r="F420" i="14"/>
  <c r="F419" i="14"/>
  <c r="F418" i="14"/>
  <c r="F417" i="14"/>
  <c r="F416" i="14"/>
  <c r="F415" i="14"/>
  <c r="F414" i="14"/>
  <c r="F413" i="14"/>
  <c r="F412" i="14"/>
  <c r="F411" i="14"/>
  <c r="F410" i="14"/>
  <c r="F409" i="14"/>
  <c r="F408" i="14"/>
  <c r="F407" i="14"/>
  <c r="F406" i="14"/>
  <c r="F405" i="14"/>
  <c r="F404" i="14"/>
  <c r="F403" i="14"/>
  <c r="F402" i="14"/>
  <c r="F401" i="14"/>
  <c r="F400" i="14"/>
  <c r="H397" i="14"/>
  <c r="H395" i="14"/>
  <c r="H394" i="14"/>
  <c r="H393" i="14"/>
  <c r="H392" i="14"/>
  <c r="H391" i="14"/>
  <c r="H390" i="14"/>
  <c r="H389" i="14"/>
  <c r="H388" i="14"/>
  <c r="H387" i="14"/>
  <c r="H386" i="14"/>
  <c r="H384" i="14"/>
  <c r="H383" i="14"/>
  <c r="H382" i="14"/>
  <c r="H381" i="14"/>
  <c r="H380" i="14"/>
  <c r="H378" i="14"/>
  <c r="H377" i="14"/>
  <c r="H376" i="14"/>
  <c r="H375" i="14"/>
  <c r="H374" i="14"/>
  <c r="H373" i="14"/>
  <c r="H372" i="14"/>
  <c r="H371" i="14"/>
  <c r="H370" i="14"/>
  <c r="H369" i="14"/>
  <c r="H368" i="14"/>
  <c r="H367" i="14"/>
  <c r="H366" i="14"/>
  <c r="H365" i="14"/>
  <c r="H364" i="14"/>
  <c r="H363" i="14"/>
  <c r="H362" i="14"/>
  <c r="H361" i="14"/>
  <c r="H360" i="14"/>
  <c r="H359" i="14"/>
  <c r="H358" i="14"/>
  <c r="H357" i="14"/>
  <c r="H356" i="14"/>
  <c r="F397" i="14"/>
  <c r="F396" i="14"/>
  <c r="F395" i="14"/>
  <c r="F394" i="14"/>
  <c r="F393" i="14"/>
  <c r="F392" i="14"/>
  <c r="F391" i="14"/>
  <c r="F390" i="14"/>
  <c r="F389" i="14"/>
  <c r="F388" i="14"/>
  <c r="F387" i="14"/>
  <c r="F386" i="14"/>
  <c r="F385" i="14"/>
  <c r="F384" i="14"/>
  <c r="F383" i="14"/>
  <c r="F382" i="14"/>
  <c r="F381" i="14"/>
  <c r="F380" i="14"/>
  <c r="F379" i="14"/>
  <c r="F378" i="14"/>
  <c r="F377" i="14"/>
  <c r="F376" i="14"/>
  <c r="F375" i="14"/>
  <c r="F374" i="14"/>
  <c r="F373" i="14"/>
  <c r="F372" i="14"/>
  <c r="F371" i="14"/>
  <c r="F370" i="14"/>
  <c r="F369" i="14"/>
  <c r="F368" i="14"/>
  <c r="F367" i="14"/>
  <c r="F366" i="14"/>
  <c r="F365" i="14"/>
  <c r="F364" i="14"/>
  <c r="F363" i="14"/>
  <c r="F362" i="14"/>
  <c r="F361" i="14"/>
  <c r="F360" i="14"/>
  <c r="F359" i="14"/>
  <c r="F358" i="14"/>
  <c r="F357" i="14"/>
  <c r="F356" i="14"/>
  <c r="H351" i="14"/>
  <c r="H350" i="14"/>
  <c r="H349" i="14"/>
  <c r="H348" i="14"/>
  <c r="H347" i="14"/>
  <c r="H346" i="14"/>
  <c r="H345" i="14"/>
  <c r="H343" i="14"/>
  <c r="H341" i="14"/>
  <c r="H340" i="14"/>
  <c r="H339" i="14"/>
  <c r="H338" i="14"/>
  <c r="H337" i="14"/>
  <c r="H336" i="14"/>
  <c r="H335" i="14"/>
  <c r="H334" i="14"/>
  <c r="H333" i="14"/>
  <c r="H332" i="14"/>
  <c r="H331" i="14"/>
  <c r="H330" i="14"/>
  <c r="H329" i="14"/>
  <c r="H328" i="14"/>
  <c r="H327" i="14"/>
  <c r="H326" i="14"/>
  <c r="H325" i="14"/>
  <c r="H324" i="14"/>
  <c r="H323" i="14"/>
  <c r="H322" i="14"/>
  <c r="H321" i="14"/>
  <c r="F352" i="14"/>
  <c r="F351" i="14"/>
  <c r="F350" i="14"/>
  <c r="F349" i="14"/>
  <c r="F348" i="14"/>
  <c r="F347" i="14"/>
  <c r="F346" i="14"/>
  <c r="F345" i="14"/>
  <c r="F344" i="14"/>
  <c r="F343" i="14"/>
  <c r="F342" i="14"/>
  <c r="F341" i="14"/>
  <c r="F340" i="14"/>
  <c r="F339" i="14"/>
  <c r="F338" i="14"/>
  <c r="F337" i="14"/>
  <c r="F336" i="14"/>
  <c r="F335" i="14"/>
  <c r="F334" i="14"/>
  <c r="F333" i="14"/>
  <c r="F332" i="14"/>
  <c r="F331" i="14"/>
  <c r="F330" i="14"/>
  <c r="F329" i="14"/>
  <c r="F328" i="14"/>
  <c r="F327" i="14"/>
  <c r="F326" i="14"/>
  <c r="F325" i="14"/>
  <c r="F324" i="14"/>
  <c r="F323" i="14"/>
  <c r="F322" i="14"/>
  <c r="F321" i="14"/>
  <c r="H318" i="14"/>
  <c r="H316" i="14"/>
  <c r="H315" i="14"/>
  <c r="H314" i="14"/>
  <c r="H313" i="14"/>
  <c r="H312" i="14"/>
  <c r="H310" i="14"/>
  <c r="H309" i="14"/>
  <c r="H308" i="14"/>
  <c r="H307" i="14"/>
  <c r="H306" i="14"/>
  <c r="H304" i="14"/>
  <c r="H303" i="14"/>
  <c r="H302" i="14"/>
  <c r="H301" i="14"/>
  <c r="H299" i="14"/>
  <c r="H298" i="14"/>
  <c r="H297" i="14"/>
  <c r="H296" i="14"/>
  <c r="H295" i="14"/>
  <c r="H294" i="14"/>
  <c r="H293" i="14"/>
  <c r="H292" i="14"/>
  <c r="H291" i="14"/>
  <c r="H290" i="14"/>
  <c r="H289" i="14"/>
  <c r="H288" i="14"/>
  <c r="H287" i="14"/>
  <c r="H286" i="14"/>
  <c r="H285" i="14"/>
  <c r="H284" i="14"/>
  <c r="H283" i="14"/>
  <c r="H282" i="14"/>
  <c r="H281" i="14"/>
  <c r="H280" i="14"/>
  <c r="H279" i="14"/>
  <c r="H278" i="14"/>
  <c r="F318" i="14"/>
  <c r="F317" i="14"/>
  <c r="F316" i="14"/>
  <c r="F315" i="14"/>
  <c r="F314" i="14"/>
  <c r="F313" i="14"/>
  <c r="F312" i="14"/>
  <c r="F311" i="14"/>
  <c r="F310" i="14"/>
  <c r="F309" i="14"/>
  <c r="F308" i="14"/>
  <c r="F307" i="14"/>
  <c r="F306" i="14"/>
  <c r="F305" i="14"/>
  <c r="F304" i="14"/>
  <c r="F303" i="14"/>
  <c r="F302" i="14"/>
  <c r="F301" i="14"/>
  <c r="F300" i="14"/>
  <c r="F299" i="14"/>
  <c r="F298" i="14"/>
  <c r="F297" i="14"/>
  <c r="F296" i="14"/>
  <c r="F295" i="14"/>
  <c r="F294" i="14"/>
  <c r="F293" i="14"/>
  <c r="F292" i="14"/>
  <c r="F291" i="14"/>
  <c r="F290" i="14"/>
  <c r="F289" i="14"/>
  <c r="F288" i="14"/>
  <c r="F287" i="14"/>
  <c r="F286" i="14"/>
  <c r="F285" i="14"/>
  <c r="F284" i="14"/>
  <c r="F283" i="14"/>
  <c r="F282" i="14"/>
  <c r="F281" i="14"/>
  <c r="F280" i="14"/>
  <c r="F279" i="14"/>
  <c r="F278" i="14"/>
  <c r="H275" i="14"/>
  <c r="H273" i="14"/>
  <c r="H272" i="14"/>
  <c r="H271" i="14"/>
  <c r="H270" i="14"/>
  <c r="H269" i="14"/>
  <c r="H268" i="14"/>
  <c r="H267" i="14"/>
  <c r="H266" i="14"/>
  <c r="H265" i="14"/>
  <c r="H264" i="14"/>
  <c r="H262" i="14"/>
  <c r="H261" i="14"/>
  <c r="H260" i="14"/>
  <c r="H259" i="14"/>
  <c r="H257" i="14"/>
  <c r="H255" i="14"/>
  <c r="H254" i="14"/>
  <c r="H253" i="14"/>
  <c r="H252" i="14"/>
  <c r="H251" i="14"/>
  <c r="H250" i="14"/>
  <c r="H249" i="14"/>
  <c r="H248" i="14"/>
  <c r="H247" i="14"/>
  <c r="H246" i="14"/>
  <c r="H245" i="14"/>
  <c r="H244" i="14"/>
  <c r="H243" i="14"/>
  <c r="H242" i="14"/>
  <c r="H241" i="14"/>
  <c r="H240" i="14"/>
  <c r="H239" i="14"/>
  <c r="H238" i="14"/>
  <c r="H237" i="14"/>
  <c r="H236" i="14"/>
  <c r="H235" i="14"/>
  <c r="H234" i="14"/>
  <c r="H233" i="14"/>
  <c r="F275" i="14"/>
  <c r="F274" i="14"/>
  <c r="F273" i="14"/>
  <c r="F272" i="14"/>
  <c r="F271" i="14"/>
  <c r="F270" i="14"/>
  <c r="F269" i="14"/>
  <c r="F268" i="14"/>
  <c r="F267" i="14"/>
  <c r="F266" i="14"/>
  <c r="F265" i="14"/>
  <c r="F264" i="14"/>
  <c r="F263" i="14"/>
  <c r="F262" i="14"/>
  <c r="F261" i="14"/>
  <c r="F260" i="14"/>
  <c r="F259" i="14"/>
  <c r="F258" i="14"/>
  <c r="F257" i="14"/>
  <c r="F256" i="14"/>
  <c r="F255" i="14"/>
  <c r="F254" i="14"/>
  <c r="F253" i="14"/>
  <c r="F252" i="14"/>
  <c r="F251" i="14"/>
  <c r="F250" i="14"/>
  <c r="F249" i="14"/>
  <c r="F248" i="14"/>
  <c r="F247" i="14"/>
  <c r="F246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H228" i="14"/>
  <c r="H227" i="14"/>
  <c r="H226" i="14"/>
  <c r="H225" i="14"/>
  <c r="H224" i="14"/>
  <c r="H223" i="14"/>
  <c r="H222" i="14"/>
  <c r="H221" i="14"/>
  <c r="H220" i="14"/>
  <c r="H218" i="14"/>
  <c r="H217" i="14"/>
  <c r="H216" i="14"/>
  <c r="H215" i="14"/>
  <c r="H214" i="14"/>
  <c r="H213" i="14"/>
  <c r="H212" i="14"/>
  <c r="H211" i="14"/>
  <c r="H210" i="14"/>
  <c r="H209" i="14"/>
  <c r="H208" i="14"/>
  <c r="H207" i="14"/>
  <c r="H206" i="14"/>
  <c r="H205" i="14"/>
  <c r="H204" i="14"/>
  <c r="H203" i="14"/>
  <c r="H202" i="14"/>
  <c r="H201" i="14"/>
  <c r="H200" i="14"/>
  <c r="H199" i="14"/>
  <c r="H198" i="14"/>
  <c r="F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H195" i="14"/>
  <c r="H193" i="14"/>
  <c r="H192" i="14"/>
  <c r="H191" i="14"/>
  <c r="H190" i="14"/>
  <c r="H189" i="14"/>
  <c r="H188" i="14"/>
  <c r="H187" i="14"/>
  <c r="H186" i="14"/>
  <c r="H185" i="14"/>
  <c r="H184" i="14"/>
  <c r="H182" i="14"/>
  <c r="H181" i="14"/>
  <c r="H180" i="14"/>
  <c r="H178" i="14"/>
  <c r="H176" i="14"/>
  <c r="H175" i="14"/>
  <c r="H174" i="14"/>
  <c r="H173" i="14"/>
  <c r="H172" i="14"/>
  <c r="H171" i="14"/>
  <c r="H170" i="14"/>
  <c r="H169" i="14"/>
  <c r="H168" i="14"/>
  <c r="H167" i="14"/>
  <c r="H166" i="14"/>
  <c r="H165" i="14"/>
  <c r="H164" i="14"/>
  <c r="H163" i="14"/>
  <c r="H162" i="14"/>
  <c r="H161" i="14"/>
  <c r="H160" i="14"/>
  <c r="H159" i="14"/>
  <c r="H158" i="14"/>
  <c r="H157" i="14"/>
  <c r="H156" i="14"/>
  <c r="H155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H152" i="14"/>
  <c r="H150" i="14"/>
  <c r="H149" i="14"/>
  <c r="H148" i="14"/>
  <c r="H147" i="14"/>
  <c r="H146" i="14"/>
  <c r="H144" i="14"/>
  <c r="H143" i="14"/>
  <c r="H142" i="14"/>
  <c r="H141" i="14"/>
  <c r="H138" i="14"/>
  <c r="H137" i="14"/>
  <c r="H136" i="14"/>
  <c r="H134" i="14"/>
  <c r="H132" i="14"/>
  <c r="H131" i="14"/>
  <c r="H130" i="14"/>
  <c r="H129" i="14"/>
  <c r="H128" i="14"/>
  <c r="H127" i="14"/>
  <c r="H126" i="14"/>
  <c r="H125" i="14"/>
  <c r="H124" i="14"/>
  <c r="H123" i="14"/>
  <c r="H122" i="14"/>
  <c r="H121" i="14"/>
  <c r="H120" i="14"/>
  <c r="H119" i="14"/>
  <c r="H118" i="14"/>
  <c r="H117" i="14"/>
  <c r="H116" i="14"/>
  <c r="H115" i="14"/>
  <c r="H114" i="14"/>
  <c r="H113" i="14"/>
  <c r="H112" i="14"/>
  <c r="H111" i="14"/>
  <c r="H110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H105" i="14"/>
  <c r="H104" i="14"/>
  <c r="H103" i="14"/>
  <c r="H102" i="14"/>
  <c r="H101" i="14"/>
  <c r="H100" i="14"/>
  <c r="H99" i="14"/>
  <c r="H98" i="14"/>
  <c r="H97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I47" i="14" l="1"/>
  <c r="I48" i="14"/>
  <c r="I31" i="14"/>
  <c r="I36" i="14"/>
  <c r="I30" i="14"/>
  <c r="I64" i="14"/>
  <c r="I65" i="14"/>
  <c r="I49" i="14"/>
  <c r="I66" i="14"/>
  <c r="I33" i="14"/>
  <c r="I35" i="14"/>
  <c r="I53" i="14"/>
  <c r="I23" i="14"/>
  <c r="I41" i="14"/>
  <c r="I24" i="14"/>
  <c r="I58" i="14"/>
  <c r="I26" i="14"/>
  <c r="I43" i="14"/>
  <c r="I44" i="14"/>
  <c r="I61" i="14"/>
  <c r="I45" i="14"/>
  <c r="I28" i="14"/>
  <c r="I46" i="14"/>
  <c r="I63" i="14"/>
  <c r="I50" i="14"/>
  <c r="L563" i="14"/>
  <c r="I461" i="14"/>
  <c r="I206" i="14"/>
  <c r="I226" i="14"/>
  <c r="I457" i="14"/>
  <c r="I459" i="14"/>
  <c r="I468" i="14"/>
  <c r="I458" i="14"/>
  <c r="I288" i="14"/>
  <c r="I460" i="14"/>
  <c r="I444" i="14"/>
  <c r="I464" i="14"/>
  <c r="I446" i="14"/>
  <c r="I447" i="14"/>
  <c r="I466" i="14"/>
  <c r="I448" i="14"/>
  <c r="I467" i="14"/>
  <c r="I469" i="14"/>
  <c r="I453" i="14"/>
  <c r="F475" i="14"/>
  <c r="I462" i="14"/>
  <c r="H475" i="14"/>
  <c r="I463" i="14"/>
  <c r="I465" i="14"/>
  <c r="I478" i="14"/>
  <c r="I450" i="14"/>
  <c r="I451" i="14"/>
  <c r="I452" i="14"/>
  <c r="I470" i="14"/>
  <c r="I471" i="14"/>
  <c r="I454" i="14"/>
  <c r="I472" i="14"/>
  <c r="I455" i="14"/>
  <c r="I473" i="14"/>
  <c r="I456" i="14"/>
  <c r="I474" i="14"/>
  <c r="I445" i="14"/>
  <c r="I498" i="14"/>
  <c r="I383" i="14"/>
  <c r="I481" i="14"/>
  <c r="I501" i="14"/>
  <c r="I209" i="14"/>
  <c r="I485" i="14"/>
  <c r="I505" i="14"/>
  <c r="I350" i="14"/>
  <c r="I487" i="14"/>
  <c r="I495" i="14"/>
  <c r="I516" i="14"/>
  <c r="I424" i="14"/>
  <c r="I482" i="14"/>
  <c r="I502" i="14"/>
  <c r="I298" i="14"/>
  <c r="I339" i="14"/>
  <c r="I514" i="14"/>
  <c r="I329" i="14"/>
  <c r="I431" i="14"/>
  <c r="I201" i="14"/>
  <c r="I284" i="14"/>
  <c r="I490" i="14"/>
  <c r="I429" i="14"/>
  <c r="I483" i="14"/>
  <c r="I410" i="14"/>
  <c r="I430" i="14"/>
  <c r="I484" i="14"/>
  <c r="I503" i="14"/>
  <c r="I373" i="14"/>
  <c r="I393" i="14"/>
  <c r="I504" i="14"/>
  <c r="I432" i="14"/>
  <c r="I486" i="14"/>
  <c r="I506" i="14"/>
  <c r="I203" i="14"/>
  <c r="I356" i="14"/>
  <c r="I376" i="14"/>
  <c r="I488" i="14"/>
  <c r="I507" i="14"/>
  <c r="I204" i="14"/>
  <c r="I223" i="14"/>
  <c r="I415" i="14"/>
  <c r="I435" i="14"/>
  <c r="I489" i="14"/>
  <c r="I508" i="14"/>
  <c r="I205" i="14"/>
  <c r="I224" i="14"/>
  <c r="I244" i="14"/>
  <c r="I509" i="14"/>
  <c r="I491" i="14"/>
  <c r="I510" i="14"/>
  <c r="I269" i="14"/>
  <c r="I287" i="14"/>
  <c r="I492" i="14"/>
  <c r="I511" i="14"/>
  <c r="I493" i="14"/>
  <c r="I512" i="14"/>
  <c r="I494" i="14"/>
  <c r="I513" i="14"/>
  <c r="I311" i="14"/>
  <c r="I496" i="14"/>
  <c r="I515" i="14"/>
  <c r="I497" i="14"/>
  <c r="I293" i="14"/>
  <c r="I517" i="14"/>
  <c r="I407" i="14"/>
  <c r="I405" i="14"/>
  <c r="I425" i="14"/>
  <c r="I479" i="14"/>
  <c r="I499" i="14"/>
  <c r="I518" i="14"/>
  <c r="I234" i="14"/>
  <c r="I274" i="14"/>
  <c r="F520" i="14"/>
  <c r="I480" i="14"/>
  <c r="I500" i="14"/>
  <c r="I519" i="14"/>
  <c r="H520" i="14"/>
  <c r="I219" i="14"/>
  <c r="I239" i="14"/>
  <c r="I259" i="14"/>
  <c r="I330" i="14"/>
  <c r="I349" i="14"/>
  <c r="I214" i="14"/>
  <c r="I302" i="14"/>
  <c r="I413" i="14"/>
  <c r="I433" i="14"/>
  <c r="I263" i="14"/>
  <c r="I414" i="14"/>
  <c r="I434" i="14"/>
  <c r="I265" i="14"/>
  <c r="I306" i="14"/>
  <c r="I416" i="14"/>
  <c r="I417" i="14"/>
  <c r="I437" i="14"/>
  <c r="I207" i="14"/>
  <c r="I418" i="14"/>
  <c r="I438" i="14"/>
  <c r="I208" i="14"/>
  <c r="I228" i="14"/>
  <c r="I379" i="14"/>
  <c r="I419" i="14"/>
  <c r="I229" i="14"/>
  <c r="I310" i="14"/>
  <c r="I380" i="14"/>
  <c r="I400" i="14"/>
  <c r="I420" i="14"/>
  <c r="I440" i="14"/>
  <c r="I199" i="14"/>
  <c r="I211" i="14"/>
  <c r="I254" i="14"/>
  <c r="I292" i="14"/>
  <c r="I312" i="14"/>
  <c r="I404" i="14"/>
  <c r="I343" i="14"/>
  <c r="I255" i="14"/>
  <c r="I275" i="14"/>
  <c r="I326" i="14"/>
  <c r="I366" i="14"/>
  <c r="I346" i="14"/>
  <c r="I367" i="14"/>
  <c r="I427" i="14"/>
  <c r="I240" i="14"/>
  <c r="I237" i="14"/>
  <c r="I318" i="14"/>
  <c r="I347" i="14"/>
  <c r="I428" i="14"/>
  <c r="I362" i="14"/>
  <c r="I294" i="14"/>
  <c r="I363" i="14"/>
  <c r="I382" i="14"/>
  <c r="I222" i="14"/>
  <c r="I295" i="14"/>
  <c r="I314" i="14"/>
  <c r="I386" i="14"/>
  <c r="H442" i="14"/>
  <c r="I260" i="14"/>
  <c r="I278" i="14"/>
  <c r="I296" i="14"/>
  <c r="I365" i="14"/>
  <c r="I402" i="14"/>
  <c r="I261" i="14"/>
  <c r="I316" i="14"/>
  <c r="I384" i="14"/>
  <c r="I403" i="14"/>
  <c r="I264" i="14"/>
  <c r="I282" i="14"/>
  <c r="I300" i="14"/>
  <c r="I368" i="14"/>
  <c r="I387" i="14"/>
  <c r="I245" i="14"/>
  <c r="I388" i="14"/>
  <c r="I370" i="14"/>
  <c r="I406" i="14"/>
  <c r="I210" i="14"/>
  <c r="I247" i="14"/>
  <c r="I266" i="14"/>
  <c r="I332" i="14"/>
  <c r="I421" i="14"/>
  <c r="I436" i="14"/>
  <c r="I248" i="14"/>
  <c r="I333" i="14"/>
  <c r="I352" i="14"/>
  <c r="I422" i="14"/>
  <c r="I249" i="14"/>
  <c r="I304" i="14"/>
  <c r="I334" i="14"/>
  <c r="F442" i="14"/>
  <c r="I408" i="14"/>
  <c r="I423" i="14"/>
  <c r="I213" i="14"/>
  <c r="I250" i="14"/>
  <c r="I305" i="14"/>
  <c r="I374" i="14"/>
  <c r="I409" i="14"/>
  <c r="I233" i="14"/>
  <c r="I251" i="14"/>
  <c r="I336" i="14"/>
  <c r="I439" i="14"/>
  <c r="I270" i="14"/>
  <c r="I289" i="14"/>
  <c r="I307" i="14"/>
  <c r="I337" i="14"/>
  <c r="I216" i="14"/>
  <c r="I271" i="14"/>
  <c r="I290" i="14"/>
  <c r="I308" i="14"/>
  <c r="I396" i="14"/>
  <c r="I411" i="14"/>
  <c r="I217" i="14"/>
  <c r="I235" i="14"/>
  <c r="I291" i="14"/>
  <c r="I378" i="14"/>
  <c r="I412" i="14"/>
  <c r="I426" i="14"/>
  <c r="I441" i="14"/>
  <c r="I401" i="14"/>
  <c r="I218" i="14"/>
  <c r="I262" i="14"/>
  <c r="I331" i="14"/>
  <c r="I348" i="14"/>
  <c r="I385" i="14"/>
  <c r="I220" i="14"/>
  <c r="H319" i="14"/>
  <c r="I221" i="14"/>
  <c r="I236" i="14"/>
  <c r="I280" i="14"/>
  <c r="I309" i="14"/>
  <c r="I335" i="14"/>
  <c r="I351" i="14"/>
  <c r="I369" i="14"/>
  <c r="I281" i="14"/>
  <c r="I238" i="14"/>
  <c r="I252" i="14"/>
  <c r="I371" i="14"/>
  <c r="I253" i="14"/>
  <c r="I267" i="14"/>
  <c r="I297" i="14"/>
  <c r="I372" i="14"/>
  <c r="I268" i="14"/>
  <c r="I283" i="14"/>
  <c r="I321" i="14"/>
  <c r="I338" i="14"/>
  <c r="I389" i="14"/>
  <c r="I225" i="14"/>
  <c r="I313" i="14"/>
  <c r="I322" i="14"/>
  <c r="I390" i="14"/>
  <c r="I299" i="14"/>
  <c r="H353" i="14"/>
  <c r="H354" i="14" s="1"/>
  <c r="F398" i="14"/>
  <c r="I357" i="14"/>
  <c r="I391" i="14"/>
  <c r="I198" i="14"/>
  <c r="I241" i="14"/>
  <c r="I285" i="14"/>
  <c r="I324" i="14"/>
  <c r="I340" i="14"/>
  <c r="H398" i="14"/>
  <c r="I375" i="14"/>
  <c r="I392" i="14"/>
  <c r="I212" i="14"/>
  <c r="I227" i="14"/>
  <c r="I242" i="14"/>
  <c r="I256" i="14"/>
  <c r="I286" i="14"/>
  <c r="I315" i="14"/>
  <c r="I325" i="14"/>
  <c r="I341" i="14"/>
  <c r="I359" i="14"/>
  <c r="I243" i="14"/>
  <c r="I257" i="14"/>
  <c r="I301" i="14"/>
  <c r="I342" i="14"/>
  <c r="I360" i="14"/>
  <c r="I200" i="14"/>
  <c r="I258" i="14"/>
  <c r="I272" i="14"/>
  <c r="I317" i="14"/>
  <c r="I361" i="14"/>
  <c r="I377" i="14"/>
  <c r="I394" i="14"/>
  <c r="F319" i="14"/>
  <c r="I273" i="14"/>
  <c r="I327" i="14"/>
  <c r="I344" i="14"/>
  <c r="I395" i="14"/>
  <c r="I215" i="14"/>
  <c r="I303" i="14"/>
  <c r="I328" i="14"/>
  <c r="I345" i="14"/>
  <c r="I202" i="14"/>
  <c r="F353" i="14"/>
  <c r="I246" i="14"/>
  <c r="I364" i="14"/>
  <c r="I381" i="14"/>
  <c r="I397" i="14"/>
  <c r="I358" i="14"/>
  <c r="I323" i="14"/>
  <c r="I279" i="14"/>
  <c r="H276" i="14"/>
  <c r="I136" i="14"/>
  <c r="I131" i="14"/>
  <c r="I151" i="14"/>
  <c r="F276" i="14"/>
  <c r="I105" i="14"/>
  <c r="I110" i="14"/>
  <c r="I171" i="14"/>
  <c r="H230" i="14"/>
  <c r="H231" i="14" s="1"/>
  <c r="I173" i="14"/>
  <c r="F196" i="14"/>
  <c r="I156" i="14"/>
  <c r="I176" i="14"/>
  <c r="F230" i="14"/>
  <c r="I158" i="14"/>
  <c r="I178" i="14"/>
  <c r="I78" i="14"/>
  <c r="I98" i="14"/>
  <c r="I119" i="14"/>
  <c r="I139" i="14"/>
  <c r="I160" i="14"/>
  <c r="I180" i="14"/>
  <c r="I95" i="14"/>
  <c r="I165" i="14"/>
  <c r="I185" i="14"/>
  <c r="I167" i="14"/>
  <c r="I187" i="14"/>
  <c r="I162" i="14"/>
  <c r="I182" i="14"/>
  <c r="I161" i="14"/>
  <c r="I102" i="14"/>
  <c r="I163" i="14"/>
  <c r="I183" i="14"/>
  <c r="I80" i="14"/>
  <c r="I100" i="14"/>
  <c r="I120" i="14"/>
  <c r="I140" i="14"/>
  <c r="I181" i="14"/>
  <c r="I146" i="14"/>
  <c r="I164" i="14"/>
  <c r="I184" i="14"/>
  <c r="I166" i="14"/>
  <c r="I186" i="14"/>
  <c r="I168" i="14"/>
  <c r="I188" i="14"/>
  <c r="I169" i="14"/>
  <c r="I189" i="14"/>
  <c r="I170" i="14"/>
  <c r="I190" i="14"/>
  <c r="I130" i="14"/>
  <c r="I191" i="14"/>
  <c r="I172" i="14"/>
  <c r="I192" i="14"/>
  <c r="I193" i="14"/>
  <c r="I73" i="14"/>
  <c r="I116" i="14"/>
  <c r="I174" i="14"/>
  <c r="I194" i="14"/>
  <c r="I155" i="14"/>
  <c r="I175" i="14"/>
  <c r="I195" i="14"/>
  <c r="I157" i="14"/>
  <c r="I177" i="14"/>
  <c r="H196" i="14"/>
  <c r="F107" i="14"/>
  <c r="F108" i="14" s="1"/>
  <c r="I159" i="14"/>
  <c r="I179" i="14"/>
  <c r="I121" i="14"/>
  <c r="I141" i="14"/>
  <c r="I126" i="14"/>
  <c r="I142" i="14"/>
  <c r="I143" i="14"/>
  <c r="I88" i="14"/>
  <c r="I127" i="14"/>
  <c r="I125" i="14"/>
  <c r="I128" i="14"/>
  <c r="I129" i="14"/>
  <c r="H107" i="14"/>
  <c r="H108" i="14" s="1"/>
  <c r="H153" i="14"/>
  <c r="I112" i="14"/>
  <c r="F153" i="14"/>
  <c r="I149" i="14"/>
  <c r="I132" i="14"/>
  <c r="I150" i="14"/>
  <c r="I133" i="14"/>
  <c r="I113" i="14"/>
  <c r="I97" i="14"/>
  <c r="I111" i="14"/>
  <c r="I114" i="14"/>
  <c r="I84" i="14"/>
  <c r="I115" i="14"/>
  <c r="I85" i="14"/>
  <c r="I104" i="14"/>
  <c r="I144" i="14"/>
  <c r="I145" i="14"/>
  <c r="I117" i="14"/>
  <c r="I118" i="14"/>
  <c r="I147" i="14"/>
  <c r="I148" i="14"/>
  <c r="I135" i="14"/>
  <c r="I90" i="14"/>
  <c r="I74" i="14"/>
  <c r="I122" i="14"/>
  <c r="I137" i="14"/>
  <c r="I123" i="14"/>
  <c r="I138" i="14"/>
  <c r="I134" i="14"/>
  <c r="I77" i="14"/>
  <c r="I124" i="14"/>
  <c r="I152" i="14"/>
  <c r="I71" i="14"/>
  <c r="I72" i="14"/>
  <c r="I75" i="14"/>
  <c r="I94" i="14"/>
  <c r="I93" i="14"/>
  <c r="I96" i="14"/>
  <c r="I79" i="14"/>
  <c r="I99" i="14"/>
  <c r="F68" i="14"/>
  <c r="F69" i="14" s="1"/>
  <c r="H68" i="14"/>
  <c r="I86" i="14"/>
  <c r="I87" i="14"/>
  <c r="I106" i="14"/>
  <c r="I76" i="14"/>
  <c r="I101" i="14"/>
  <c r="I89" i="14"/>
  <c r="I103" i="14"/>
  <c r="I91" i="14"/>
  <c r="I92" i="14"/>
  <c r="I81" i="14"/>
  <c r="I82" i="14"/>
  <c r="I83" i="14"/>
  <c r="I68" i="14" l="1"/>
  <c r="L520" i="14"/>
  <c r="L475" i="14"/>
  <c r="L319" i="14"/>
  <c r="I475" i="14"/>
  <c r="L442" i="14"/>
  <c r="I520" i="14"/>
  <c r="I442" i="14"/>
  <c r="L398" i="14"/>
  <c r="I319" i="14"/>
  <c r="F354" i="14"/>
  <c r="L354" i="14" s="1"/>
  <c r="I353" i="14"/>
  <c r="I354" i="14" s="1"/>
  <c r="I398" i="14"/>
  <c r="L153" i="14"/>
  <c r="L276" i="14"/>
  <c r="I276" i="14"/>
  <c r="M230" i="14"/>
  <c r="F231" i="14"/>
  <c r="L231" i="14" s="1"/>
  <c r="L196" i="14"/>
  <c r="I230" i="14"/>
  <c r="I231" i="14" s="1"/>
  <c r="L108" i="14"/>
  <c r="I196" i="14"/>
  <c r="I153" i="14"/>
  <c r="I107" i="14"/>
  <c r="I108" i="14" s="1"/>
  <c r="H69" i="14"/>
  <c r="L69" i="14" s="1"/>
  <c r="M68" i="14"/>
  <c r="I69" i="14"/>
  <c r="L564" i="14" l="1"/>
  <c r="I564" i="14"/>
  <c r="D13" i="9" s="1"/>
  <c r="A6" i="13"/>
  <c r="H20" i="13" l="1"/>
  <c r="D18" i="11" l="1"/>
  <c r="A7" i="10" l="1"/>
  <c r="A6" i="14" s="1"/>
  <c r="C7" i="14"/>
  <c r="A9" i="9"/>
  <c r="A9" i="10"/>
  <c r="A8" i="14" l="1"/>
  <c r="C5" i="14"/>
  <c r="A5" i="14"/>
  <c r="A3" i="14"/>
  <c r="A4" i="12" l="1"/>
  <c r="E32" i="12" l="1"/>
  <c r="A32" i="12"/>
  <c r="A29" i="12"/>
  <c r="D34" i="11"/>
  <c r="A34" i="11"/>
  <c r="A30" i="11"/>
  <c r="E31" i="10"/>
  <c r="A28" i="10"/>
  <c r="A31" i="10"/>
  <c r="I14" i="10" l="1"/>
  <c r="H21" i="13"/>
  <c r="A6" i="11"/>
  <c r="A5" i="11"/>
  <c r="A3" i="13"/>
  <c r="A8" i="13"/>
  <c r="A7" i="13"/>
  <c r="A3" i="12"/>
  <c r="A34" i="12"/>
  <c r="E33" i="12"/>
  <c r="A33" i="12"/>
  <c r="E31" i="12"/>
  <c r="A31" i="12"/>
  <c r="A30" i="12"/>
  <c r="A28" i="12"/>
  <c r="A9" i="12"/>
  <c r="A5" i="12"/>
  <c r="A5" i="10"/>
  <c r="A5" i="13" s="1"/>
  <c r="A4" i="10"/>
  <c r="A35" i="11"/>
  <c r="A33" i="11"/>
  <c r="A31" i="11"/>
  <c r="A29" i="11"/>
  <c r="D25" i="11"/>
  <c r="D27" i="11" s="1"/>
  <c r="F14" i="12" s="1"/>
  <c r="A8" i="11"/>
  <c r="C13" i="10"/>
  <c r="A6" i="10"/>
  <c r="A4" i="13" l="1"/>
  <c r="A4" i="14"/>
  <c r="I15" i="10" l="1"/>
  <c r="G24" i="10" l="1"/>
  <c r="F13" i="12" s="1"/>
  <c r="D19" i="9" l="1"/>
  <c r="L13" i="9" s="1"/>
  <c r="I14" i="9" l="1"/>
  <c r="I16" i="9" s="1"/>
  <c r="I17" i="9" s="1"/>
  <c r="H17" i="9" s="1"/>
  <c r="E19" i="9" s="1"/>
  <c r="F19" i="9" s="1"/>
  <c r="F27" i="9" s="1"/>
  <c r="F12" i="12" s="1"/>
  <c r="F22" i="12" s="1"/>
  <c r="F23" i="12" l="1"/>
  <c r="C24" i="12" l="1"/>
</calcChain>
</file>

<file path=xl/sharedStrings.xml><?xml version="1.0" encoding="utf-8"?>
<sst xmlns="http://schemas.openxmlformats.org/spreadsheetml/2006/main" count="1696" uniqueCount="665">
  <si>
    <t>ลำดับที่</t>
  </si>
  <si>
    <t>หน่วย</t>
  </si>
  <si>
    <t>ค่าแรงงาน</t>
  </si>
  <si>
    <t>รวมราคา</t>
  </si>
  <si>
    <t>หมายเหตุ</t>
  </si>
  <si>
    <t>จำนวนเงิน</t>
  </si>
  <si>
    <t>ชุด</t>
  </si>
  <si>
    <t>จำนวน</t>
  </si>
  <si>
    <t>แบบ ปร.4 ( ก )</t>
  </si>
  <si>
    <t>แบบแสดงรายการ ปริมาณงาน และราคา</t>
  </si>
  <si>
    <t xml:space="preserve">  คำนวณราคากลางโดย   ฝ่ายวิศวกรรมบริการ  </t>
  </si>
  <si>
    <t>ลำดับ</t>
  </si>
  <si>
    <t>ค่าวัสดุ</t>
  </si>
  <si>
    <t>รวมค่าวัสดุ</t>
  </si>
  <si>
    <t>ราคาหน่วยละ</t>
  </si>
  <si>
    <t xml:space="preserve"> และค่าแรงงาน</t>
  </si>
  <si>
    <t>แบบ ปร.5 ( ก )</t>
  </si>
  <si>
    <t>แบบสรุปค่าก่อสร้าง</t>
  </si>
  <si>
    <t xml:space="preserve">  กลุ่มงาน/งานก่อสร้าง งานปรับปรุง</t>
  </si>
  <si>
    <t xml:space="preserve">  แบบเลขที่ </t>
  </si>
  <si>
    <t xml:space="preserve">หน่วย : บาท </t>
  </si>
  <si>
    <t>รายการ</t>
  </si>
  <si>
    <t>ค่างานต้นทุน</t>
  </si>
  <si>
    <t>Factor F.</t>
  </si>
  <si>
    <t>ค่าก่อสร้าง</t>
  </si>
  <si>
    <t>1</t>
  </si>
  <si>
    <t>2</t>
  </si>
  <si>
    <t>เงินล่วงหน้าจ่าย.........................%</t>
  </si>
  <si>
    <t>เงินประกันผลงานหัก.........................%</t>
  </si>
  <si>
    <t>รวมค่าก่อสร้าง</t>
  </si>
  <si>
    <t>.........................................................................................</t>
  </si>
  <si>
    <t>ประธานกรรมการกำหนดราคากลาง</t>
  </si>
  <si>
    <t>................................................................</t>
  </si>
  <si>
    <t>กรรมการกำหนดราคากลาง</t>
  </si>
  <si>
    <t>หมายเหตุ   แบบฟอร์มนี้  สามารถปรับปรุงและเปลี่ยนแปลงได้ตามความเหมาะสมและสอดคล้องกับโครงการ/งานก่อสร้างที่คำนวณราคากลาง</t>
  </si>
  <si>
    <t>แบบ ปร.5 ( ข )</t>
  </si>
  <si>
    <t>แบบสรุปค่าครุภัณฑ์จัดซื้อ</t>
  </si>
  <si>
    <t xml:space="preserve">  กลุ่มงาน/งานก่อสร้าง งานครุภัณฑ์จัดซื้อ</t>
  </si>
  <si>
    <t>ภาษีมูลค่าเพิ่ม</t>
  </si>
  <si>
    <t>ค่าครุภัณฑ์</t>
  </si>
  <si>
    <t>รวมค่าครุภัณฑ์</t>
  </si>
  <si>
    <t>แบบ ปร.4  ( พ )</t>
  </si>
  <si>
    <t>แบบแสดงการคำนวณและเหตุผลความจำเป็น</t>
  </si>
  <si>
    <t>สำหรับค่าใช้จ่ายพิเศษตามข้อกำหนดฯ</t>
  </si>
  <si>
    <t xml:space="preserve">  รายการ/ค่าใช้จ่ายพิเศษตามข้อกำหนด</t>
  </si>
  <si>
    <t xml:space="preserve">              1. เหตุผลและความจำเป็นที่ต้องมีค่าใช้จ่ายพิเศษตามข้อกำหนดฯ รายการนี้</t>
  </si>
  <si>
    <t xml:space="preserve">              2. รายละเอียดการคำนวณ</t>
  </si>
  <si>
    <t>ที่</t>
  </si>
  <si>
    <t xml:space="preserve">รวมค่าใช้จ่าย    </t>
  </si>
  <si>
    <t xml:space="preserve">ค่าภาษีมูลค่าเพิ่ม   </t>
  </si>
  <si>
    <t>ไม่คิดภาษีมูลค่าเพิ่ม</t>
  </si>
  <si>
    <t xml:space="preserve">ค่าใช้จ่ายรวมภาษีมูลค่าเพิ่ม   </t>
  </si>
  <si>
    <r>
      <t xml:space="preserve">            หมายเหตุ        </t>
    </r>
    <r>
      <rPr>
        <sz val="14"/>
        <rFont val="TH SarabunPSK"/>
        <family val="2"/>
      </rPr>
      <t>1. แบบฟอร์มนี้ ผู้มีหน้าที่คำนวนราคากลางสามารถปรับปรุง เปลี่ยนแปลง และปรับใช้ได้ตามความเหมาะสม</t>
    </r>
  </si>
  <si>
    <t xml:space="preserve">                                  และสอดคล้องตามข้อมูลจริงสำหรับค่าใช้จ่ายพิเศษตามข้อกำหนดฯ แต่ละรายการ</t>
  </si>
  <si>
    <t xml:space="preserve">                              2. การคำนวณค่าใช้จ่ายพิเศษตามข้อกำหนดฯ ให้ผู้มีหน้าที่คำนวณราคากลางคำนวรตามข้อเท็จจริง</t>
  </si>
  <si>
    <t xml:space="preserve">                                 รายการใดต้องชำระภาษีมูลค่าเพิ่ม ให้รวมค่าภาษีมูลค่าเพิ่มด้วย</t>
  </si>
  <si>
    <t>แบบ ปร.6</t>
  </si>
  <si>
    <t>แบบสรุปราคากลางงานก่อสร้างอาคาร</t>
  </si>
  <si>
    <t xml:space="preserve">  แบบ ปร.4 และ ปร.5 ที่แนบ  มีจำนวน                                  ชุด</t>
  </si>
  <si>
    <t xml:space="preserve"> รายการ</t>
  </si>
  <si>
    <t>สรุปงานก่อสร้าง</t>
  </si>
  <si>
    <t>สรุปงานกลุ่มครุภัณฑ์</t>
  </si>
  <si>
    <t xml:space="preserve"> สรุปงานค่าใช้จ่ายพิเศษ</t>
  </si>
  <si>
    <t>สรุป</t>
  </si>
  <si>
    <t>รวมค่าก่อสร้างทั้งโครงการ</t>
  </si>
  <si>
    <t>ราคากลาง</t>
  </si>
  <si>
    <t>แบบ ปร.4 ( ข )</t>
  </si>
  <si>
    <t>แบบแสดงรายการ ปริมาณงาน และราคาครุภัณฑ์จัดซื้อ</t>
  </si>
  <si>
    <t>ครุภัณฑ์จัดซื้อ</t>
  </si>
  <si>
    <t>3</t>
  </si>
  <si>
    <t>D-E</t>
  </si>
  <si>
    <t>A</t>
  </si>
  <si>
    <t>A-B</t>
  </si>
  <si>
    <t>B</t>
  </si>
  <si>
    <t>C-B</t>
  </si>
  <si>
    <t>C</t>
  </si>
  <si>
    <t>(D-E) x (A-B) / (C-B)</t>
  </si>
  <si>
    <t>D</t>
  </si>
  <si>
    <t>Factor F</t>
  </si>
  <si>
    <t>E</t>
  </si>
  <si>
    <t>(…........................................................)</t>
  </si>
  <si>
    <t>(…..........................................................)</t>
  </si>
  <si>
    <t>(…..............................................................)</t>
  </si>
  <si>
    <t>ค่าขนย้ายวัสดุไปทิ้งนอกบริเวณสถานที่ก่อสร้าง</t>
  </si>
  <si>
    <t>ตัว</t>
  </si>
  <si>
    <t xml:space="preserve">เงื่อนไขการใช้ตาราง Factor F. </t>
  </si>
  <si>
    <t>อัน</t>
  </si>
  <si>
    <t>จุด</t>
  </si>
  <si>
    <t xml:space="preserve">  แบบ  ปร.4(ข)  ที่แนบ  มีจำนวน                               1           หน้า</t>
  </si>
  <si>
    <t xml:space="preserve">  หน่วยงานเจ้าของโครงการ/หน่วย  คณะแพทยาศาสตร์วชิรพยาบาล  มหาวิทยาลัยนวมินทราธิราช</t>
  </si>
  <si>
    <t>ตลอดระยะเวลาทำงาน</t>
  </si>
  <si>
    <t>วัน</t>
  </si>
  <si>
    <t xml:space="preserve">ค่าขนวัสดุ,อุปกรณ์และอุปกรณ์ขนาดใหญ่เข้าบริเวณสถานที่ก่อสร้าง </t>
  </si>
  <si>
    <t>ขนไปเก็บตามที่ระบุ</t>
  </si>
  <si>
    <t>รวมค่าขนย้ายครุภัณฑ์เดิมไป-กลับ (ก่อนเริ่มงาน และ หลังปรับปรุงแล้วเสร็จ)</t>
  </si>
  <si>
    <t>ตัวปรับทศนิยม</t>
  </si>
  <si>
    <t xml:space="preserve">รวมราคาครุภัณฑ์จัดซื้อ </t>
  </si>
  <si>
    <t>ถอด-รื้อฝ้าเพดานของเดิมออก</t>
  </si>
  <si>
    <t>ตร.ม.</t>
  </si>
  <si>
    <t>ห้อง</t>
  </si>
  <si>
    <t>สกัด-รื้อกระเบื้องพื้น-ผนังของเดิมออก</t>
  </si>
  <si>
    <t>สกัดพื้นปูนลดระดับให้ต่ำลงเพื่อปูกระเบื้องใหม่</t>
  </si>
  <si>
    <t>ฉาบปูนผนังภายในห้องน้ำ</t>
  </si>
  <si>
    <t>เทปูนผสมน้ำยากันซึมปรับระดับพื้นห้อง</t>
  </si>
  <si>
    <t>ติดตั้งตะแกรงน้ำทิ้งสแตนเลสกันกลิ่น</t>
  </si>
  <si>
    <t>กระจกเงาส่องหน้า หนา 6 มม.</t>
  </si>
  <si>
    <t>ติดตั้งฝักบัวอาบน้ำพร้อมสต็อปวาล์ว</t>
  </si>
  <si>
    <t>ติดตั้งราวแขวนผ้าสแตนเลส</t>
  </si>
  <si>
    <t>ติดตั้งก็อกบอลวาล์ว</t>
  </si>
  <si>
    <t>รวมราคางานปรับปรุง</t>
  </si>
  <si>
    <t>งานปรับปรุง</t>
  </si>
  <si>
    <t>รายการงาน</t>
  </si>
  <si>
    <r>
      <t xml:space="preserve">ดอกเบี้ยเงินกู้    </t>
    </r>
    <r>
      <rPr>
        <b/>
        <sz val="16"/>
        <color theme="1"/>
        <rFont val="TH SarabunPSK"/>
        <family val="2"/>
      </rPr>
      <t>7 %</t>
    </r>
  </si>
  <si>
    <r>
      <t xml:space="preserve">ภาษีมูลค่าเพิ่ม   </t>
    </r>
    <r>
      <rPr>
        <b/>
        <sz val="16"/>
        <color theme="1"/>
        <rFont val="TH SarabunPSK"/>
        <family val="2"/>
      </rPr>
      <t>7 %</t>
    </r>
  </si>
  <si>
    <t xml:space="preserve">  สถานที่ก่อสร้าง/งาน  อาคารเพชรัตน์</t>
  </si>
  <si>
    <t xml:space="preserve">  คำนวณราคากลาง เมื่อวันที่  </t>
  </si>
  <si>
    <t>ห้องน้ำผู้ป่วยพิเศษและห้องน้ำผู้ป่วยVIP (จำนวน 128 ห้อง)</t>
  </si>
  <si>
    <t xml:space="preserve"> - ห้องพิเศษ ชั้น 7 จำนวน 14 ห้อง</t>
  </si>
  <si>
    <t xml:space="preserve"> - ห้องพิเศษ ชั้น 8 จำนวน 14 ห้อง</t>
  </si>
  <si>
    <t xml:space="preserve"> - ห้องพิเศษ ชั้น 9 จำนวน 14 ห้อง</t>
  </si>
  <si>
    <t xml:space="preserve"> - ห้องพิเศษ ชั้น 10 จำนวน 14 ห้อง และห้อง VIP จำนวน 1 ห้อง</t>
  </si>
  <si>
    <t xml:space="preserve"> - ห้องพิเศษ ชั้น 11 จำนวน 14 ห้อง และห้อง VIP จำนวน 1 ห้อง</t>
  </si>
  <si>
    <t xml:space="preserve"> - ห้องพิเศษ ชั้น 12 จำนวน 14 ห้อง</t>
  </si>
  <si>
    <t xml:space="preserve"> - ห้องพิเศษ ชั้น 13 จำนวน 14 ห้อง</t>
  </si>
  <si>
    <t xml:space="preserve"> - ห้องพิเศษ ชั้น 14 จำนวน 14 ห้อง</t>
  </si>
  <si>
    <t xml:space="preserve"> - ห้องพิเศษ ชั้น 15 จำนวน 14 ห้อง</t>
  </si>
  <si>
    <t>ถอด-รื้อสุขภัณฑ์ของเดิมออก</t>
  </si>
  <si>
    <t>ถอด-รื้อบานประตูห้องน้ำพร้อมวงกบของเดิมออก</t>
  </si>
  <si>
    <t>สกัด-เจาะขยายช่องประตูทางเข้าห้องน้ำ</t>
  </si>
  <si>
    <t>ช่อง</t>
  </si>
  <si>
    <t>ถอด-รื้อระบบไฟฟ้าของเดิมออก</t>
  </si>
  <si>
    <t>ถอด-รื้อระบบท่อน้ำดี ท่อน้ำทิ้ง และท่อส้วมของเดิมออก</t>
  </si>
  <si>
    <t>ก่ออิฐ-ฉาบปูนผนังอิฐมวลเบาขึ้นชนท้องพื้นปูน</t>
  </si>
  <si>
    <t>ซ่อมแซมฝ้าเพดานบริเวณโดยรอบภายนอกห้องน้ำบริเวณที่ก่ออิฐฉาบปูน</t>
  </si>
  <si>
    <t>สกัดผนังห้องน้ำสำหรับเดินท่อน้ำประปาเข้าสุขภัณฑ์ใหม่</t>
  </si>
  <si>
    <t>เดินท่อน้ำประปา PPR ขนาด 1/2 นิ้ว ฝังผนังห้องน้ำ</t>
  </si>
  <si>
    <t>ตัดจัมพ์ท่อน้ำประปาเข้าระบบน้ำพร้อมติดตั้งวาล์วน้ำเปิด-ปิด</t>
  </si>
  <si>
    <t>เดินท่อน้ำทิ้งและท่อส้วมภายในฝ้าเพดานชั้นล่างไปยังท่อเมนน้ำเสีย</t>
  </si>
  <si>
    <t>ตัดจัมพ์ท่อน้ำทิ้งและท่อส้วมเข้าระบบเมนน้ำทิ้งภายในห้องชาร์ป</t>
  </si>
  <si>
    <t>ปูกระเบื้องผนังแกรนิตโต้ ขนาด 0.60 x 0.60 ม.</t>
  </si>
  <si>
    <t>ปูกระเบื้องพื้นแกรนิตโต้แบบกันลื่น ขนาด 0.60 x 0.60 ม.</t>
  </si>
  <si>
    <t>ติดตั้งชักโครกแบบหม้อน้ำสีขาว ขนาด 4.8 ลิตร</t>
  </si>
  <si>
    <t>สายฉีดชำระสแตนเลสพร้อมสต็อปวาล์ว</t>
  </si>
  <si>
    <t>ติดตั้งฝักบัวอาบน้ำพร้อมสต็อปวาล์วแบบผสมน้ำร้อนน้ำเย็น</t>
  </si>
  <si>
    <t>ติดตั้งเคาน์เตอร์พร้อมเจาะช่องอ่างล้างหน้า</t>
  </si>
  <si>
    <t>ติดตั้งหินแกรนิตท็อปเคาน์เตอร์พร้อมเจาะช่องอ่างล้างหน้า</t>
  </si>
  <si>
    <t>อ่างล้างหน้าแบบฝังใต้เคาน์เตอร์พร้อมอุปกรณ์</t>
  </si>
  <si>
    <t>ติดตั้งก๊อกเดี่ยวอ่างล้างหน้าอัตโนมัติแบบใช้ไฟฟ้า</t>
  </si>
  <si>
    <t>ติดตั้งที่แขวนกระดาษทิชชู่</t>
  </si>
  <si>
    <t>ติดตั้งชั้นวางของอเนกประสงค์</t>
  </si>
  <si>
    <t>ติดตั้งกระจกเงาส่องหน้า</t>
  </si>
  <si>
    <t>บาน</t>
  </si>
  <si>
    <t>ติดตั้งราวพยุงสแตนเลสแบบตัวแอล</t>
  </si>
  <si>
    <t>ติดตั้งราวพยุงสแตนเลสแบบตรง</t>
  </si>
  <si>
    <t>ติดตั้งฝ้าเพดาน T-BAR ขนาด 0.60 x 1.20 ม. (ชนิดทนชื้น)</t>
  </si>
  <si>
    <t>ติดตั้งโคมไฟดาวน์ไลท์ ขนาด 8 นิ้ว 24 วัตต์</t>
  </si>
  <si>
    <t>โคม</t>
  </si>
  <si>
    <t>ติดตั้งสวิตซ์ไฟเปิด-ปิด</t>
  </si>
  <si>
    <t>เดินสายไฟร้อยท่อเข้าโคมไฟ สวิตซ์ไฟ และก็อกน้ำ</t>
  </si>
  <si>
    <t>ติดตั้งหน้ากากดูดอากาศ</t>
  </si>
  <si>
    <t>ถอด-เปลี่ยนท่อระบายอากาศไปยังช่องชาร์ป</t>
  </si>
  <si>
    <t>ติดตั้งประตูกระจกฝ้ากรอบอลูมิเนียมบานเลื่อนสีอบขาว</t>
  </si>
  <si>
    <t>ด้านล่างกรุแผ่นอลูมิเนียมลูกฟูกเรียบสีอบขาว ขนาด 1.00 x 2.00 ม.</t>
  </si>
  <si>
    <t>รวมราคาห้องน้ำผู้ป่วยพิเศษและห้องน้ำผู้ป่วยVIP (1 ห้อง)</t>
  </si>
  <si>
    <t>รวมราคาห้องน้ำผู้ป่วยพิเศษและห้องน้ำผู้ป่วยVIP (128 ห้อง)</t>
  </si>
  <si>
    <t>ห้องน้ำพยาบาลหอผู้ป่วยพิเศษ ชั้น 7-15 อาคารเพชรรัตน์ (จำนวน 9 ห้อง)</t>
  </si>
  <si>
    <t>สกัดผนังห้องน้ำสำหรับเดินท่อเข้าสุขภัณฑ์ใหม่</t>
  </si>
  <si>
    <t>ติดตั้งประตูห้องน้ำและวงกบ UPVC ขนาด 0.70 x 2.00 ม. พร้อมอุปกรณ์</t>
  </si>
  <si>
    <t>รวมราคาห้องน้ำพยาบาลหอผู้ป่วยพิเศษ ชั้น 7-15 อาคารเพชรรัตน์ (1 ห้อง)</t>
  </si>
  <si>
    <t>รวมราคาห้องน้ำพยาบาลหอผู้ป่วยพิเศษ ชั้น 7-15 อาคารเพชรรัตน์ (9 ห้อง)</t>
  </si>
  <si>
    <t>ห้องน้ำฝ่ายยุทธศาตร์ ชั้น 6</t>
  </si>
  <si>
    <t>ห้องน้ำชายฝ่ายยุทธศาตร์ ชั้น 6</t>
  </si>
  <si>
    <t>3.1.1</t>
  </si>
  <si>
    <t>3.1.2</t>
  </si>
  <si>
    <t>3.1.3</t>
  </si>
  <si>
    <t>3.1.4</t>
  </si>
  <si>
    <t>3.1.5</t>
  </si>
  <si>
    <t>ถอด-รื้อผนังห้องน้ำสำเร็จรูปของเดิมออก</t>
  </si>
  <si>
    <t>3.1.6</t>
  </si>
  <si>
    <t>3.1.7</t>
  </si>
  <si>
    <t>3.1.8</t>
  </si>
  <si>
    <t>3.1.9</t>
  </si>
  <si>
    <t>3.1.10</t>
  </si>
  <si>
    <t>3.1.11</t>
  </si>
  <si>
    <t>สกัด-รื้อหินอ่อนและหินแกรนิตของเดิมออก</t>
  </si>
  <si>
    <t>3.1.12</t>
  </si>
  <si>
    <t>ทุบ-รื้อกระจกส่องหน้าของเดิมออก</t>
  </si>
  <si>
    <t>3.1.13</t>
  </si>
  <si>
    <t>3.1.14</t>
  </si>
  <si>
    <t>3.1.15</t>
  </si>
  <si>
    <t>3.1.16</t>
  </si>
  <si>
    <t>3.1.17</t>
  </si>
  <si>
    <t>3.1.18</t>
  </si>
  <si>
    <t>3.1.19</t>
  </si>
  <si>
    <t>3.1.20</t>
  </si>
  <si>
    <t>3.1.21</t>
  </si>
  <si>
    <t>3.1.22</t>
  </si>
  <si>
    <t>3.1.23</t>
  </si>
  <si>
    <t>ติดตั้งผนังกั้นห้องสำเร็จรูปชนิดกันชื้นและป้องกันแบคทีเรีย</t>
  </si>
  <si>
    <t>3.1.24</t>
  </si>
  <si>
    <t>ซ่อมแซมเคาน์เตอร์อ่างล้างหน้า</t>
  </si>
  <si>
    <t>3.1.25</t>
  </si>
  <si>
    <t>3.1.26</t>
  </si>
  <si>
    <t>3.1.27</t>
  </si>
  <si>
    <t>3.1.28</t>
  </si>
  <si>
    <t>3.1.29</t>
  </si>
  <si>
    <t>3.1.30</t>
  </si>
  <si>
    <t>ติดตั้งโถปัสสาวะชายอัตโนมัติ พร้อมอุปกรณ์ครบชุด</t>
  </si>
  <si>
    <t>3.1.31</t>
  </si>
  <si>
    <t>3.1.32</t>
  </si>
  <si>
    <t>3.1.33</t>
  </si>
  <si>
    <t>ติดตั้งกล่องกระดาษทิชชู่แบบแผ่น</t>
  </si>
  <si>
    <t>3.1.34</t>
  </si>
  <si>
    <t>ติดตั้งที่กดสบู่เหลวอัตโนมัติ</t>
  </si>
  <si>
    <t>3.1.35</t>
  </si>
  <si>
    <t>กระจกเงาส่องหน้า หนา 6 มม. ขนาด 3.60 x 1.20 ม. (แบ่ง 2 บาน)</t>
  </si>
  <si>
    <t>3.1.36</t>
  </si>
  <si>
    <t>3.1.37</t>
  </si>
  <si>
    <t>3.1.38</t>
  </si>
  <si>
    <t>3.1.39</t>
  </si>
  <si>
    <t>เครื่องเป่ามืออัตโนมัติ</t>
  </si>
  <si>
    <t>3.1.40</t>
  </si>
  <si>
    <t>เดินสายไฟร้อยท่อเข้าโคมไฟ สวิตซ์ไฟ โถปัสสาวะ และก็อกน้ำ</t>
  </si>
  <si>
    <t>3.1.41</t>
  </si>
  <si>
    <t>ติดตั้งประตูห้องน้ำและวงกบ UPVC ขนาด 0.90 x 2.00 ม. พร้อมอุปกรณ์</t>
  </si>
  <si>
    <t>3.1.42</t>
  </si>
  <si>
    <t>รวมราคาห้องน้ำชายฝ่ายยุทธศาตร์ ชั้น 6</t>
  </si>
  <si>
    <t>ห้องน้ำหญิงฝ่ายยุทธศาตร์ ชั้น 6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</si>
  <si>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</si>
  <si>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</si>
  <si>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</si>
  <si>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</si>
  <si>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</si>
  <si>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</si>
  <si>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</si>
  <si>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</si>
  <si>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</si>
  <si>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</si>
  <si>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</si>
  <si>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</si>
  <si>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</si>
  <si>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3.2.14</t>
  </si>
  <si>
    <t>3.2.15</t>
  </si>
  <si>
    <t>3.2.16</t>
  </si>
  <si>
    <t>3.2.17</t>
  </si>
  <si>
    <t>3.2.18</t>
  </si>
  <si>
    <t>3.2.19</t>
  </si>
  <si>
    <t>3.2.20</t>
  </si>
  <si>
    <t>3.2.21</t>
  </si>
  <si>
    <t>3.2.22</t>
  </si>
  <si>
    <t>3.2.23</t>
  </si>
  <si>
    <t>3.2.24</t>
  </si>
  <si>
    <t>3.2.25</t>
  </si>
  <si>
    <t>3.2.26</t>
  </si>
  <si>
    <t>3.2.27</t>
  </si>
  <si>
    <t>3.2.28</t>
  </si>
  <si>
    <t>3.2.29</t>
  </si>
  <si>
    <t>3.2.30</t>
  </si>
  <si>
    <t>3.2.31</t>
  </si>
  <si>
    <t>3.2.32</t>
  </si>
  <si>
    <t>3.2.33</t>
  </si>
  <si>
    <t>3.2.34</t>
  </si>
  <si>
    <t>กระจกเงาส่องหน้า หนา 6 มม. ขนาด 4.30 x 1.20 ม. (แบ่ง 2 บาน)</t>
  </si>
  <si>
    <t>3.2.35</t>
  </si>
  <si>
    <t>3.2.36</t>
  </si>
  <si>
    <t>3.2.37</t>
  </si>
  <si>
    <t>3.2.38</t>
  </si>
  <si>
    <t>3.2.39</t>
  </si>
  <si>
    <t>3.2.40</t>
  </si>
  <si>
    <t>3.2.41</t>
  </si>
  <si>
    <t>รวมราคาห้องน้ำหญิงฝ่ายยุทธศาตร์ ชั้น 6</t>
  </si>
  <si>
    <t>ห้องน้ำผู้พิการฝ่ายยุทธศาตร์ ชั้น 6 (2 ห้อง)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</si>
  <si>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</si>
  <si>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</si>
  <si>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</si>
  <si>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</si>
  <si>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</si>
  <si>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</si>
  <si>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</si>
  <si>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</si>
  <si>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</si>
  <si>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</si>
  <si>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</si>
  <si>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</si>
  <si>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3.3.13</t>
  </si>
  <si>
    <t>3.3.14</t>
  </si>
  <si>
    <t>3.3.15</t>
  </si>
  <si>
    <t>3.3.16</t>
  </si>
  <si>
    <t>3.3.17</t>
  </si>
  <si>
    <t>3.3.18</t>
  </si>
  <si>
    <t>3.3.19</t>
  </si>
  <si>
    <t>3.3.20</t>
  </si>
  <si>
    <t>3.3.21</t>
  </si>
  <si>
    <t>3.3.22</t>
  </si>
  <si>
    <t>3.3.23</t>
  </si>
  <si>
    <t>ติดตั้งอ่างล้างหน้าแบบแขวนผนังพร้อมขาตั้งและอุปกรณ์</t>
  </si>
  <si>
    <t>3.3.24</t>
  </si>
  <si>
    <t>3.3.25</t>
  </si>
  <si>
    <t>3.3.26</t>
  </si>
  <si>
    <t>3.3.27</t>
  </si>
  <si>
    <t>3.3.28</t>
  </si>
  <si>
    <t>3.3.29</t>
  </si>
  <si>
    <t>3.3.30</t>
  </si>
  <si>
    <t>3.3.31</t>
  </si>
  <si>
    <t>3.3.32</t>
  </si>
  <si>
    <t>รวมราคาห้องน้ำผู้พิการฝ่ายยุทธศาตร์ ชั้น 6 (1 ห้อง)</t>
  </si>
  <si>
    <t>รวมราคาห้องน้ำผู้พิการฝ่ายยุทธศาตร์ ชั้น 6 (2 ห้อง)</t>
  </si>
  <si>
    <t>ห้องน้ำสำนักผู้อำนวยการ ชั้น 6</t>
  </si>
  <si>
    <t>ห้องน้ำชายสำนักผู้อำนวยการ ชั้น 6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</si>
  <si>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</si>
  <si>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</si>
  <si>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</si>
  <si>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</si>
  <si>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</si>
  <si>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</si>
  <si>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</si>
  <si>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</si>
  <si>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</si>
  <si>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</si>
  <si>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</si>
  <si>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</si>
  <si>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</si>
  <si>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</si>
  <si>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</si>
  <si>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</si>
  <si>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</si>
  <si>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</si>
  <si>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</si>
  <si>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4.1.20</t>
  </si>
  <si>
    <t>4.1.21</t>
  </si>
  <si>
    <t>4.1.22</t>
  </si>
  <si>
    <t>4.1.23</t>
  </si>
  <si>
    <t>4.1.24</t>
  </si>
  <si>
    <t>4.1.25</t>
  </si>
  <si>
    <t>4.1.26</t>
  </si>
  <si>
    <t>4.1.27</t>
  </si>
  <si>
    <t>4.1.28</t>
  </si>
  <si>
    <t>4.1.29</t>
  </si>
  <si>
    <t>4.1.30</t>
  </si>
  <si>
    <t>4.1.31</t>
  </si>
  <si>
    <t>4.1.32</t>
  </si>
  <si>
    <t>4.1.33</t>
  </si>
  <si>
    <t>4.1.34</t>
  </si>
  <si>
    <t>4.1.35</t>
  </si>
  <si>
    <t>กระจกเงาส่องหน้า หนา 6 มม. ขนาด 3.00 x 1.20 ม. (แบ่ง 2 บาน)</t>
  </si>
  <si>
    <t>4.1.36</t>
  </si>
  <si>
    <t>4.1.37</t>
  </si>
  <si>
    <t>4.1.38</t>
  </si>
  <si>
    <t>4.1.39</t>
  </si>
  <si>
    <t>4.1.40</t>
  </si>
  <si>
    <t>4.1.41</t>
  </si>
  <si>
    <t>4.1.42</t>
  </si>
  <si>
    <t>รวมราคาห้องน้ำชายสำนักผู้อำนวยการ ชั้น 6</t>
  </si>
  <si>
    <t>ห้องน้ำหญิงสำนักผู้อำนวยการ ชั้น 6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</si>
  <si>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</si>
  <si>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</si>
  <si>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</si>
  <si>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</si>
  <si>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</si>
  <si>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</si>
  <si>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</si>
  <si>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</si>
  <si>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</si>
  <si>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</si>
  <si>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</si>
  <si>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</si>
  <si>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</si>
  <si>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</si>
  <si>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</si>
  <si>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</si>
  <si>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</si>
  <si>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</si>
  <si>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>4.2.19</t>
  </si>
  <si>
    <t>4.2.20</t>
  </si>
  <si>
    <t>4.2.21</t>
  </si>
  <si>
    <t>4.2.22</t>
  </si>
  <si>
    <t>4.2.23</t>
  </si>
  <si>
    <t>4.2.24</t>
  </si>
  <si>
    <t>4.2.25</t>
  </si>
  <si>
    <t>4.2.26</t>
  </si>
  <si>
    <t>4.2.27</t>
  </si>
  <si>
    <t>4.2.28</t>
  </si>
  <si>
    <t>4.2.29</t>
  </si>
  <si>
    <t>4.2.30</t>
  </si>
  <si>
    <t>4.2.31</t>
  </si>
  <si>
    <t>4.2.32</t>
  </si>
  <si>
    <t>4.2.33</t>
  </si>
  <si>
    <t>4.2.34</t>
  </si>
  <si>
    <t>4.2.35</t>
  </si>
  <si>
    <t>4.2.36</t>
  </si>
  <si>
    <t>4.2.37</t>
  </si>
  <si>
    <t>4.2.38</t>
  </si>
  <si>
    <t>4.2.39</t>
  </si>
  <si>
    <t>4.2.40</t>
  </si>
  <si>
    <t>4.2.41</t>
  </si>
  <si>
    <t>รวมราคาห้องน้ำหญิงสำนักผู้อำนวยการ ชั้น 6</t>
  </si>
  <si>
    <t>ห้องน้ำผู้พิการสำนักผู้อำนวยการ ชั้น 6 (2 ห้อง)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</si>
  <si>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</si>
  <si>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</si>
  <si>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</si>
  <si>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</si>
  <si>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</si>
  <si>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</si>
  <si>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</si>
  <si>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</si>
  <si>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</si>
  <si>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</si>
  <si>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</si>
  <si>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</si>
  <si>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</si>
  <si>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</si>
  <si>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</si>
  <si>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</si>
  <si>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4.3.17</t>
  </si>
  <si>
    <t>4.3.18</t>
  </si>
  <si>
    <t>4.3.19</t>
  </si>
  <si>
    <t>4.3.20</t>
  </si>
  <si>
    <t>4.3.21</t>
  </si>
  <si>
    <t>4.3.22</t>
  </si>
  <si>
    <t>4.3.23</t>
  </si>
  <si>
    <t>4.3.24</t>
  </si>
  <si>
    <t>4.3.25</t>
  </si>
  <si>
    <t>4.3.26</t>
  </si>
  <si>
    <t>4.3.27</t>
  </si>
  <si>
    <t>4.3.28</t>
  </si>
  <si>
    <t>4.3.29</t>
  </si>
  <si>
    <t>4.3.30</t>
  </si>
  <si>
    <t>4.3.31</t>
  </si>
  <si>
    <t>4.3.32</t>
  </si>
  <si>
    <t>รวมราคาห้องน้ำผู้พิการสำนักผู้อำนวยการ ชั้น 6 (1 ห้อง)</t>
  </si>
  <si>
    <t>รวมราคาห้องน้ำผู้พิการสำนักผู้อำนวยการ ชั้น 6 (2 ห้อง)</t>
  </si>
  <si>
    <t>ห้องน้ำฝ่ายไอที ชั้น 18</t>
  </si>
  <si>
    <t>ห้องน้ำหญิงฝ่ายไอที ชั้น 18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</si>
  <si>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</si>
  <si>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</si>
  <si>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</si>
  <si>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</si>
  <si>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</si>
  <si>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</si>
  <si>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</si>
  <si>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</si>
  <si>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</si>
  <si>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</si>
  <si>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</si>
  <si>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</si>
  <si>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</si>
  <si>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</si>
  <si>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</si>
  <si>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</si>
  <si>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</si>
  <si>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5.1.18</t>
  </si>
  <si>
    <t>5.1.19</t>
  </si>
  <si>
    <t>5.1.20</t>
  </si>
  <si>
    <t>5.1.21</t>
  </si>
  <si>
    <t>5.1.22</t>
  </si>
  <si>
    <t>5.1.23</t>
  </si>
  <si>
    <t>5.1.24</t>
  </si>
  <si>
    <t>5.1.25</t>
  </si>
  <si>
    <t>5.1.26</t>
  </si>
  <si>
    <t>5.1.27</t>
  </si>
  <si>
    <t>5.1.28</t>
  </si>
  <si>
    <t>5.1.29</t>
  </si>
  <si>
    <t>5.1.30</t>
  </si>
  <si>
    <t>5.1.31</t>
  </si>
  <si>
    <t>5.1.32</t>
  </si>
  <si>
    <t>5.1.33</t>
  </si>
  <si>
    <t>5.1.34</t>
  </si>
  <si>
    <t>กระจกเงาส่องหน้า หนา 6 มม. ขนาด 2.00 x 1.20 ม. (แบ่ง 2 บาน)</t>
  </si>
  <si>
    <t>5.1.35</t>
  </si>
  <si>
    <t>5.1.36</t>
  </si>
  <si>
    <t>5.1.37</t>
  </si>
  <si>
    <t>5.1.38</t>
  </si>
  <si>
    <t>5.1.39</t>
  </si>
  <si>
    <t>5.1.40</t>
  </si>
  <si>
    <t>5.1.41</t>
  </si>
  <si>
    <t>รวมราคาห้องน้ำหญิงฝ่ายไอที ชั้น 18</t>
  </si>
  <si>
    <t>ห้องน้ำชายฝ่ายไอที ชั้น 18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</si>
  <si>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</si>
  <si>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</si>
  <si>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</si>
  <si>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</si>
  <si>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</si>
  <si>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</si>
  <si>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</si>
  <si>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</si>
  <si>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</si>
  <si>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</si>
  <si>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</si>
  <si>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</si>
  <si>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</si>
  <si>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</si>
  <si>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</si>
  <si>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</si>
  <si>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</si>
  <si>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</si>
  <si>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</si>
  <si>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</si>
  <si>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5.2.21</t>
  </si>
  <si>
    <t>5.2.22</t>
  </si>
  <si>
    <t>5.2.23</t>
  </si>
  <si>
    <t>5.2.24</t>
  </si>
  <si>
    <t>5.2.25</t>
  </si>
  <si>
    <t>5.2.26</t>
  </si>
  <si>
    <t>5.2.27</t>
  </si>
  <si>
    <t>5.2.28</t>
  </si>
  <si>
    <t>5.2.29</t>
  </si>
  <si>
    <t>5.2.30</t>
  </si>
  <si>
    <t>5.2.31</t>
  </si>
  <si>
    <t>5.2.32</t>
  </si>
  <si>
    <t>5.2.33</t>
  </si>
  <si>
    <t>5.2.34</t>
  </si>
  <si>
    <t>5.2.35</t>
  </si>
  <si>
    <t>กระจกเงาส่องหน้า หนา 6 มม. ขนาด 2.60 x 1.20 ม. (แบ่ง 2 บาน)</t>
  </si>
  <si>
    <t>5.2.36</t>
  </si>
  <si>
    <t>5.2.37</t>
  </si>
  <si>
    <t>5.2.38</t>
  </si>
  <si>
    <t>5.2.39</t>
  </si>
  <si>
    <t>5.2.40</t>
  </si>
  <si>
    <t>5.2.41</t>
  </si>
  <si>
    <t>5.2.42</t>
  </si>
  <si>
    <t>รวมราคาห้องน้ำชายฝ่ายไอที ชั้น 18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</si>
  <si>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</si>
  <si>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</si>
  <si>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</si>
  <si>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</si>
  <si>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</si>
  <si>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</si>
  <si>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</si>
  <si>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</si>
  <si>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5.3.9</t>
  </si>
  <si>
    <t>5.3.10</t>
  </si>
  <si>
    <t>5.3.11</t>
  </si>
  <si>
    <t>5.3.12</t>
  </si>
  <si>
    <t>5.3.13</t>
  </si>
  <si>
    <t>5.3.14</t>
  </si>
  <si>
    <t>5.3.15</t>
  </si>
  <si>
    <t>5.3.16</t>
  </si>
  <si>
    <t>5.3.17</t>
  </si>
  <si>
    <t>5.3.18</t>
  </si>
  <si>
    <t>5.3.19</t>
  </si>
  <si>
    <t>5.3.20</t>
  </si>
  <si>
    <t>5.3.21</t>
  </si>
  <si>
    <t>5.3.22</t>
  </si>
  <si>
    <t>5.3.23</t>
  </si>
  <si>
    <t>5.3.24</t>
  </si>
  <si>
    <t>5.3.25</t>
  </si>
  <si>
    <t>5.3.26</t>
  </si>
  <si>
    <t>5.3.27</t>
  </si>
  <si>
    <t>5.3.28</t>
  </si>
  <si>
    <t>เดินสายไฟร้อยท่อเข้าโคมไฟ และสวิตซ์ไฟ</t>
  </si>
  <si>
    <t>5.3.29</t>
  </si>
  <si>
    <t>ห้องน้ำภาควิชาอายุรศาสตร์ ชั้น 18</t>
  </si>
  <si>
    <t>ห้องน้ำชายภาควิชาอายุรศาสตร์ ชั้น 18</t>
  </si>
  <si>
    <t>6.1.1</t>
  </si>
  <si>
    <t>6.1.2</t>
  </si>
  <si>
    <t>6.1.3</t>
  </si>
  <si>
    <t>6.1.4</t>
  </si>
  <si>
    <t>6.1.5</t>
  </si>
  <si>
    <t>6.1.6</t>
  </si>
  <si>
    <t>ถอด-รื้อระบบท่อน้ำประปาและระบบไฟฟ้าของเดิมออก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</si>
  <si>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</si>
  <si>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</si>
  <si>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</si>
  <si>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</si>
  <si>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</si>
  <si>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</si>
  <si>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</si>
  <si>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</si>
  <si>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</si>
  <si>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</si>
  <si>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</si>
  <si>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</si>
  <si>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</si>
  <si>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</si>
  <si>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6.1.21</t>
  </si>
  <si>
    <t>6.1.22</t>
  </si>
  <si>
    <t>ติดตั้งผนังกระจกนิรภัยห้องอาบน้ำ</t>
  </si>
  <si>
    <t>6.1.23</t>
  </si>
  <si>
    <t>6.1.24</t>
  </si>
  <si>
    <t>6.1.25</t>
  </si>
  <si>
    <t>6.1.26</t>
  </si>
  <si>
    <t>6.1.27</t>
  </si>
  <si>
    <t>6.1.28</t>
  </si>
  <si>
    <t>6.1.29</t>
  </si>
  <si>
    <t>6.1.30</t>
  </si>
  <si>
    <t>6.1.31</t>
  </si>
  <si>
    <t>6.1.32</t>
  </si>
  <si>
    <t>6.1.33</t>
  </si>
  <si>
    <t>6.1.34</t>
  </si>
  <si>
    <t>6.1.35</t>
  </si>
  <si>
    <t>6.1.36</t>
  </si>
  <si>
    <t>6.1.37</t>
  </si>
  <si>
    <t>6.1.38</t>
  </si>
  <si>
    <t>6.1.39</t>
  </si>
  <si>
    <t>6.1.40</t>
  </si>
  <si>
    <t>6.1.41</t>
  </si>
  <si>
    <t>6.1.42</t>
  </si>
  <si>
    <t>รวมราคาห้องน้ำชายภาควิชาอายุรศาสตร์ ชั้น 18</t>
  </si>
  <si>
    <t>ห้องน้ำหญิงภาควิชาอายุรศาสตร์ ชั้น 18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</si>
  <si>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</si>
  <si>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</si>
  <si>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</si>
  <si>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</si>
  <si>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</si>
  <si>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</si>
  <si>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</si>
  <si>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</si>
  <si>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</si>
  <si>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</si>
  <si>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6.2.11</t>
  </si>
  <si>
    <t>6.2.12</t>
  </si>
  <si>
    <t>6.2.13</t>
  </si>
  <si>
    <t>6.2.14</t>
  </si>
  <si>
    <t>6.2.15</t>
  </si>
  <si>
    <t>6.2.16</t>
  </si>
  <si>
    <t>6.2.17</t>
  </si>
  <si>
    <t>6.2.18</t>
  </si>
  <si>
    <t>6.2.19</t>
  </si>
  <si>
    <t>6.2.20</t>
  </si>
  <si>
    <t>6.2.21</t>
  </si>
  <si>
    <t>6.2.22</t>
  </si>
  <si>
    <t>6.2.23</t>
  </si>
  <si>
    <t>6.2.24</t>
  </si>
  <si>
    <t>6.2.25</t>
  </si>
  <si>
    <t>6.2.26</t>
  </si>
  <si>
    <t>6.2.27</t>
  </si>
  <si>
    <t>6.2.28</t>
  </si>
  <si>
    <t>6.2.29</t>
  </si>
  <si>
    <t>6.2.30</t>
  </si>
  <si>
    <t>6.2.31</t>
  </si>
  <si>
    <t>6.2.32</t>
  </si>
  <si>
    <t>6.2.33</t>
  </si>
  <si>
    <t>6.2.34</t>
  </si>
  <si>
    <t>6.2.35</t>
  </si>
  <si>
    <t>6.2.36</t>
  </si>
  <si>
    <t>6.2.37</t>
  </si>
  <si>
    <t>6.2.38</t>
  </si>
  <si>
    <t>6.2.39</t>
  </si>
  <si>
    <t>6.2.40</t>
  </si>
  <si>
    <t>6.2.41</t>
  </si>
  <si>
    <t>รวมราคาห้องน้ำหญิงภาควิชาอายุรศาสตร์ ชั้น 18</t>
  </si>
  <si>
    <t>ห้องอาบน้ำฝ่ายไอที ชั้น 18</t>
  </si>
  <si>
    <t>อ่างล้างหน้าแบบแบบแขวนพร้อมอุปกรณ์</t>
  </si>
  <si>
    <t>ติดตั้งชุดฉากกระจกกั้นห้องอาบน้ำบานเลื่อน</t>
  </si>
  <si>
    <t>5.3.30</t>
  </si>
  <si>
    <t>5.3.31</t>
  </si>
  <si>
    <t>รวมราคาห้องอาบน้ำฝ่ายไอที ชั้น 18</t>
  </si>
  <si>
    <t>เพื่อป้องกันอันตรายจากการทำงาน รวมทั้งโครงการ</t>
  </si>
  <si>
    <t>รวมข้อต่อและอุปกรณ์สิ้นเปลือง</t>
  </si>
  <si>
    <t>* จำนวน, น้ำหนัก ,ระยะและพื้นที่แต่ละรายการเป็นจำนวน, น้ำหนัก ,ระยะและพื้นที่โดยประมาณ</t>
  </si>
  <si>
    <t>**รายการวัสดุ และShop Drawing ต้องได้รับการอนุมัติ ก่อนดำเนินการ</t>
  </si>
  <si>
    <t>ถอด-รื้ออิ่นๆในพื้นที่ (นอกจากรายการ 1-8)</t>
  </si>
  <si>
    <t>ตะแกรงอลูมิเนียม สำหรับวางของ ติดตั้งใต้อ่างล้างหน้า</t>
  </si>
  <si>
    <t>ติดตั้งไฟหลืบ LED หลังกระจก</t>
  </si>
  <si>
    <t>หล่อปูน-ที่นั่งอาบน้ำ</t>
  </si>
  <si>
    <t>งาน</t>
  </si>
  <si>
    <t>ตลอดระยะเวลา , โครงการไม่อนุญาติให้พักในบริเวณ รพ.</t>
  </si>
  <si>
    <t xml:space="preserve">ค่าเดินทาง (วันละ1,000บาท ไป-กลับ , คิดขั้นต่ำที่ 360 วัน) </t>
  </si>
  <si>
    <t>งานกั้นพื้นที่ ป้องกันอันตรายและป้องกันฝุ่น รวมงานทำความสะอาดก่อนส่งมอบงาน</t>
  </si>
  <si>
    <t>ติดตั้งตะแกรงน้ำทิ้งสแตนเลสแบบราง ยาวไม่น้อยกว่า 60 ซม. รวมงานเจาะขยายพื้นเดิม</t>
  </si>
  <si>
    <t>ประสานเจ้าหน้าที่อาคารก่อนดำเนินงาน</t>
  </si>
  <si>
    <t>เที่ยวละ500</t>
  </si>
  <si>
    <t xml:space="preserve"> ไปกลับ= 1000</t>
  </si>
  <si>
    <t xml:space="preserve">  ชื่อโครงการ/งานก่อสร้าง โครงการปรับปรุงห้องน้ำ หอผู้ป่วยพิเศษและห้องน้ำอื่นของอาคารเพชรรัตน์ จำนวน 149 ห้อง</t>
  </si>
  <si>
    <t xml:space="preserve">  แบบ  ปร.4(ก)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</si>
</sst>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.0000_-;\-* #,##0.0000_-;_-* &quot;-&quot;??_-;_-@_-"/>
    <numFmt numFmtId="189" formatCode="_-* #,##0_-;\-* #,##0_-;_-* &quot;-&quot;??_-;_-@_-"/>
    <numFmt numFmtId="190" formatCode="0.0000"/>
    <numFmt numFmtId="191" formatCode="#,##0.0000;[Red]\-#,##0.0000"/>
  </numFmts>
  <fonts count="42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UPC"/>
      <family val="2"/>
      <charset val="22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3" tint="0.39997558519241921"/>
      <name val="TH SarabunPSK"/>
      <family val="2"/>
    </font>
    <font>
      <b/>
      <sz val="16"/>
      <color rgb="FFFF00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  <font>
      <sz val="11"/>
      <name val="TH SarabunPSK"/>
      <family val="2"/>
    </font>
    <font>
      <b/>
      <sz val="14"/>
      <color rgb="FFFF0000"/>
      <name val="TH SarabunPSK"/>
      <family val="2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sz val="16"/>
      <color rgb="FFFF0000"/>
      <name val="TH SarabunPSK"/>
      <family val="2"/>
      <charset val="222"/>
    </font>
    <font>
      <sz val="16"/>
      <name val="Cordia New"/>
      <family val="2"/>
      <charset val="222"/>
    </font>
    <font>
      <sz val="16"/>
      <name val="Arial"/>
      <family val="2"/>
      <charset val="222"/>
    </font>
    <font>
      <sz val="16"/>
      <name val="TH SarabunIT๙"/>
      <family val="2"/>
      <charset val="22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2"/>
      <name val="EucrosiaUPC"/>
      <family val="1"/>
    </font>
    <font>
      <sz val="8"/>
      <name val="Arial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u/>
      <sz val="16"/>
      <color theme="1"/>
      <name val="TH SarabunPSK"/>
      <family val="2"/>
    </font>
    <font>
      <b/>
      <sz val="14"/>
      <name val="TH SarabunPSK"/>
      <family val="2"/>
      <charset val="222"/>
    </font>
    <font>
      <u val="singleAccounting"/>
      <sz val="16"/>
      <name val="TH SarabunPSK"/>
      <family val="2"/>
    </font>
    <font>
      <b/>
      <u val="singleAccounting"/>
      <sz val="16"/>
      <name val="TH SarabunPSK"/>
      <family val="2"/>
    </font>
    <font>
      <b/>
      <u val="singleAccounting"/>
      <sz val="16"/>
      <name val="TH SarabunPSK"/>
      <family val="2"/>
      <charset val="222"/>
    </font>
    <font>
      <b/>
      <u val="singleAccounting"/>
      <sz val="16"/>
      <color rgb="FFFF0000"/>
      <name val="TH SarabunPSK"/>
      <family val="2"/>
      <charset val="222"/>
    </font>
    <font>
      <u/>
      <sz val="16"/>
      <color rgb="FFFF0000"/>
      <name val="TH SarabunPSK"/>
      <family val="2"/>
    </font>
    <font>
      <b/>
      <sz val="16"/>
      <color rgb="FFFF0000"/>
      <name val="TH SarabunPSK"/>
      <family val="2"/>
      <charset val="222"/>
    </font>
    <font>
      <sz val="14"/>
      <color theme="1"/>
      <name val="TH SarabunIT๙"/>
      <family val="2"/>
    </font>
    <font>
      <u val="singleAccounting"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187" fontId="5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3" fillId="0" borderId="0"/>
    <xf numFmtId="0" fontId="7" fillId="0" borderId="0"/>
    <xf numFmtId="0" fontId="25" fillId="0" borderId="0"/>
    <xf numFmtId="187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416">
    <xf numFmtId="0" fontId="0" fillId="0" borderId="0" xfId="0"/>
    <xf numFmtId="0" fontId="9" fillId="2" borderId="0" xfId="17" applyFont="1" applyFill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43" fontId="9" fillId="2" borderId="10" xfId="0" applyNumberFormat="1" applyFont="1" applyFill="1" applyBorder="1" applyAlignment="1">
      <alignment horizontal="center" vertical="center"/>
    </xf>
    <xf numFmtId="2" fontId="9" fillId="2" borderId="21" xfId="0" applyNumberFormat="1" applyFont="1" applyFill="1" applyBorder="1" applyAlignment="1">
      <alignment horizontal="center" vertical="center"/>
    </xf>
    <xf numFmtId="43" fontId="9" fillId="2" borderId="10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43" fontId="9" fillId="2" borderId="19" xfId="0" applyNumberFormat="1" applyFont="1" applyFill="1" applyBorder="1" applyAlignment="1">
      <alignment vertical="center"/>
    </xf>
    <xf numFmtId="43" fontId="9" fillId="2" borderId="19" xfId="0" applyNumberFormat="1" applyFont="1" applyFill="1" applyBorder="1" applyAlignment="1">
      <alignment horizontal="center" vertical="center"/>
    </xf>
    <xf numFmtId="0" fontId="14" fillId="2" borderId="0" xfId="17" applyFont="1" applyFill="1" applyAlignment="1">
      <alignment vertical="center"/>
    </xf>
    <xf numFmtId="0" fontId="10" fillId="2" borderId="0" xfId="17" applyFont="1" applyFill="1" applyAlignment="1">
      <alignment vertical="center"/>
    </xf>
    <xf numFmtId="0" fontId="16" fillId="2" borderId="0" xfId="17" applyFont="1" applyFill="1" applyAlignment="1">
      <alignment vertical="center"/>
    </xf>
    <xf numFmtId="43" fontId="14" fillId="2" borderId="0" xfId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horizontal="center" vertical="center" shrinkToFit="1"/>
    </xf>
    <xf numFmtId="43" fontId="16" fillId="2" borderId="0" xfId="17" applyNumberFormat="1" applyFont="1" applyFill="1" applyAlignment="1">
      <alignment horizontal="center" vertical="center"/>
    </xf>
    <xf numFmtId="4" fontId="12" fillId="2" borderId="0" xfId="1" applyNumberFormat="1" applyFont="1" applyFill="1" applyBorder="1" applyAlignment="1">
      <alignment horizontal="right" vertical="center" shrinkToFit="1"/>
    </xf>
    <xf numFmtId="43" fontId="12" fillId="2" borderId="0" xfId="1" applyFont="1" applyFill="1" applyBorder="1" applyAlignment="1">
      <alignment horizontal="right" vertical="center" shrinkToFit="1"/>
    </xf>
    <xf numFmtId="43" fontId="12" fillId="2" borderId="0" xfId="1" applyFont="1" applyFill="1" applyBorder="1" applyAlignment="1">
      <alignment horizontal="center" vertical="center" shrinkToFit="1"/>
    </xf>
    <xf numFmtId="0" fontId="16" fillId="2" borderId="0" xfId="17" applyFont="1" applyFill="1" applyAlignment="1">
      <alignment horizontal="center" vertical="center"/>
    </xf>
    <xf numFmtId="43" fontId="16" fillId="2" borderId="0" xfId="17" applyNumberFormat="1" applyFont="1" applyFill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189" fontId="8" fillId="0" borderId="0" xfId="0" applyNumberFormat="1" applyFont="1" applyAlignment="1">
      <alignment horizontal="right" vertical="center"/>
    </xf>
    <xf numFmtId="49" fontId="9" fillId="0" borderId="10" xfId="1" applyNumberFormat="1" applyFont="1" applyBorder="1" applyAlignment="1">
      <alignment horizontal="center" vertical="center"/>
    </xf>
    <xf numFmtId="0" fontId="9" fillId="0" borderId="21" xfId="0" applyFont="1" applyBorder="1"/>
    <xf numFmtId="43" fontId="9" fillId="0" borderId="14" xfId="1" applyFont="1" applyBorder="1"/>
    <xf numFmtId="190" fontId="9" fillId="0" borderId="10" xfId="0" applyNumberFormat="1" applyFont="1" applyBorder="1" applyAlignment="1">
      <alignment horizontal="center"/>
    </xf>
    <xf numFmtId="43" fontId="9" fillId="0" borderId="28" xfId="1" applyFont="1" applyBorder="1"/>
    <xf numFmtId="3" fontId="9" fillId="0" borderId="10" xfId="0" applyNumberFormat="1" applyFont="1" applyBorder="1"/>
    <xf numFmtId="43" fontId="9" fillId="0" borderId="0" xfId="1" applyFont="1"/>
    <xf numFmtId="0" fontId="24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9" fillId="0" borderId="18" xfId="0" applyFont="1" applyBorder="1"/>
    <xf numFmtId="43" fontId="9" fillId="0" borderId="10" xfId="1" applyFont="1" applyBorder="1"/>
    <xf numFmtId="0" fontId="9" fillId="0" borderId="15" xfId="0" applyFont="1" applyBorder="1" applyAlignment="1">
      <alignment horizontal="center"/>
    </xf>
    <xf numFmtId="0" fontId="9" fillId="0" borderId="22" xfId="0" applyFont="1" applyBorder="1"/>
    <xf numFmtId="10" fontId="9" fillId="0" borderId="22" xfId="0" applyNumberFormat="1" applyFont="1" applyBorder="1"/>
    <xf numFmtId="3" fontId="9" fillId="0" borderId="15" xfId="0" applyNumberFormat="1" applyFont="1" applyBorder="1"/>
    <xf numFmtId="3" fontId="9" fillId="0" borderId="22" xfId="0" applyNumberFormat="1" applyFont="1" applyBorder="1"/>
    <xf numFmtId="43" fontId="8" fillId="0" borderId="16" xfId="1" applyFont="1" applyBorder="1"/>
    <xf numFmtId="3" fontId="9" fillId="0" borderId="2" xfId="0" applyNumberFormat="1" applyFont="1" applyBorder="1"/>
    <xf numFmtId="0" fontId="8" fillId="0" borderId="0" xfId="0" applyFont="1" applyAlignment="1">
      <alignment horizontal="right"/>
    </xf>
    <xf numFmtId="3" fontId="9" fillId="0" borderId="0" xfId="0" applyNumberFormat="1" applyFont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top"/>
    </xf>
    <xf numFmtId="43" fontId="9" fillId="0" borderId="18" xfId="0" applyNumberFormat="1" applyFont="1" applyBorder="1" applyAlignment="1">
      <alignment horizontal="left"/>
    </xf>
    <xf numFmtId="43" fontId="9" fillId="0" borderId="13" xfId="0" applyNumberFormat="1" applyFont="1" applyBorder="1" applyAlignment="1">
      <alignment horizontal="left"/>
    </xf>
    <xf numFmtId="43" fontId="13" fillId="2" borderId="17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left" vertical="center"/>
    </xf>
    <xf numFmtId="43" fontId="9" fillId="2" borderId="0" xfId="0" applyNumberFormat="1" applyFont="1" applyFill="1" applyAlignment="1">
      <alignment horizontal="center" vertical="center"/>
    </xf>
    <xf numFmtId="43" fontId="8" fillId="2" borderId="0" xfId="0" applyNumberFormat="1" applyFont="1" applyFill="1" applyAlignment="1">
      <alignment horizontal="right" vertical="center"/>
    </xf>
    <xf numFmtId="0" fontId="24" fillId="2" borderId="0" xfId="17" applyFont="1" applyFill="1" applyAlignment="1">
      <alignment vertical="center"/>
    </xf>
    <xf numFmtId="0" fontId="11" fillId="2" borderId="0" xfId="17" applyFont="1" applyFill="1" applyAlignment="1">
      <alignment vertical="center"/>
    </xf>
    <xf numFmtId="0" fontId="12" fillId="2" borderId="0" xfId="17" applyFont="1" applyFill="1" applyAlignment="1">
      <alignment vertical="center"/>
    </xf>
    <xf numFmtId="43" fontId="11" fillId="2" borderId="0" xfId="17" applyNumberFormat="1" applyFont="1" applyFill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shrinkToFit="1"/>
    </xf>
    <xf numFmtId="43" fontId="9" fillId="2" borderId="0" xfId="1" applyFont="1" applyFill="1" applyBorder="1" applyAlignment="1">
      <alignment horizontal="right" vertical="center" shrinkToFit="1"/>
    </xf>
    <xf numFmtId="43" fontId="9" fillId="2" borderId="0" xfId="1" applyFont="1" applyFill="1" applyBorder="1" applyAlignment="1">
      <alignment horizontal="center" vertical="center" shrinkToFit="1"/>
    </xf>
    <xf numFmtId="43" fontId="12" fillId="2" borderId="0" xfId="1" applyFont="1" applyFill="1" applyAlignment="1">
      <alignment horizontal="center" vertical="center"/>
    </xf>
    <xf numFmtId="189" fontId="12" fillId="2" borderId="0" xfId="1" applyNumberFormat="1" applyFont="1" applyFill="1" applyAlignment="1">
      <alignment vertical="center"/>
    </xf>
    <xf numFmtId="0" fontId="12" fillId="2" borderId="0" xfId="1" applyNumberFormat="1" applyFont="1" applyFill="1" applyAlignment="1">
      <alignment horizontal="center" vertical="center"/>
    </xf>
    <xf numFmtId="0" fontId="12" fillId="2" borderId="0" xfId="1" applyNumberFormat="1" applyFont="1" applyFill="1" applyAlignment="1">
      <alignment vertical="center"/>
    </xf>
    <xf numFmtId="1" fontId="12" fillId="2" borderId="14" xfId="1" applyNumberFormat="1" applyFont="1" applyFill="1" applyBorder="1" applyAlignment="1">
      <alignment horizontal="center" vertical="center"/>
    </xf>
    <xf numFmtId="0" fontId="12" fillId="2" borderId="24" xfId="18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vertical="center"/>
    </xf>
    <xf numFmtId="43" fontId="12" fillId="2" borderId="9" xfId="1" applyFont="1" applyFill="1" applyBorder="1" applyAlignment="1">
      <alignment horizontal="center" vertical="center" shrinkToFit="1"/>
    </xf>
    <xf numFmtId="0" fontId="12" fillId="2" borderId="13" xfId="17" applyFont="1" applyFill="1" applyBorder="1" applyAlignment="1">
      <alignment horizontal="center" vertical="center"/>
    </xf>
    <xf numFmtId="4" fontId="12" fillId="2" borderId="9" xfId="1" applyNumberFormat="1" applyFont="1" applyFill="1" applyBorder="1" applyAlignment="1">
      <alignment horizontal="right" vertical="center" shrinkToFit="1"/>
    </xf>
    <xf numFmtId="43" fontId="12" fillId="2" borderId="9" xfId="1" applyFont="1" applyFill="1" applyBorder="1" applyAlignment="1">
      <alignment horizontal="right" vertical="center" shrinkToFit="1"/>
    </xf>
    <xf numFmtId="43" fontId="12" fillId="2" borderId="14" xfId="1" applyFont="1" applyFill="1" applyBorder="1" applyAlignment="1">
      <alignment horizontal="center" vertical="center" shrinkToFit="1"/>
    </xf>
    <xf numFmtId="43" fontId="13" fillId="2" borderId="10" xfId="0" applyNumberFormat="1" applyFont="1" applyFill="1" applyBorder="1" applyAlignment="1">
      <alignment vertical="center"/>
    </xf>
    <xf numFmtId="43" fontId="9" fillId="2" borderId="14" xfId="1" applyFont="1" applyFill="1" applyBorder="1" applyAlignment="1">
      <alignment horizontal="right" vertical="center"/>
    </xf>
    <xf numFmtId="43" fontId="9" fillId="0" borderId="11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8" fillId="0" borderId="17" xfId="1" applyFont="1" applyFill="1" applyBorder="1" applyAlignment="1">
      <alignment horizontal="center" vertical="center"/>
    </xf>
    <xf numFmtId="43" fontId="9" fillId="0" borderId="10" xfId="1" applyFont="1" applyFill="1" applyBorder="1" applyAlignment="1">
      <alignment horizontal="center" vertical="center"/>
    </xf>
    <xf numFmtId="189" fontId="9" fillId="0" borderId="0" xfId="1" applyNumberFormat="1" applyFont="1" applyFill="1" applyAlignment="1">
      <alignment vertical="center"/>
    </xf>
    <xf numFmtId="43" fontId="9" fillId="0" borderId="0" xfId="1" applyFont="1" applyFill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189" fontId="13" fillId="0" borderId="0" xfId="0" applyNumberFormat="1" applyFont="1" applyAlignment="1">
      <alignment horizontal="right" vertical="center"/>
    </xf>
    <xf numFmtId="0" fontId="13" fillId="0" borderId="26" xfId="0" applyFont="1" applyBorder="1" applyAlignment="1">
      <alignment horizontal="left"/>
    </xf>
    <xf numFmtId="0" fontId="13" fillId="0" borderId="26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10" xfId="0" applyFont="1" applyBorder="1" applyAlignment="1">
      <alignment horizontal="center"/>
    </xf>
    <xf numFmtId="0" fontId="12" fillId="0" borderId="21" xfId="0" applyFont="1" applyBorder="1" applyAlignment="1">
      <alignment vertical="center"/>
    </xf>
    <xf numFmtId="0" fontId="12" fillId="0" borderId="21" xfId="0" applyFont="1" applyBorder="1"/>
    <xf numFmtId="43" fontId="27" fillId="0" borderId="10" xfId="1" applyFont="1" applyFill="1" applyBorder="1" applyAlignment="1">
      <alignment horizontal="center"/>
    </xf>
    <xf numFmtId="3" fontId="12" fillId="0" borderId="10" xfId="0" applyNumberFormat="1" applyFont="1" applyBorder="1" applyAlignment="1">
      <alignment horizontal="center"/>
    </xf>
    <xf numFmtId="49" fontId="12" fillId="0" borderId="10" xfId="1" applyNumberFormat="1" applyFont="1" applyFill="1" applyBorder="1" applyAlignment="1">
      <alignment horizontal="center" vertical="center"/>
    </xf>
    <xf numFmtId="43" fontId="27" fillId="0" borderId="14" xfId="1" applyFont="1" applyFill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30" xfId="0" applyFont="1" applyBorder="1"/>
    <xf numFmtId="10" fontId="12" fillId="0" borderId="30" xfId="0" applyNumberFormat="1" applyFont="1" applyBorder="1"/>
    <xf numFmtId="43" fontId="12" fillId="0" borderId="29" xfId="1" applyFont="1" applyFill="1" applyBorder="1" applyAlignment="1">
      <alignment horizontal="center"/>
    </xf>
    <xf numFmtId="3" fontId="12" fillId="0" borderId="29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43" fontId="13" fillId="0" borderId="31" xfId="1" applyFont="1" applyFill="1" applyBorder="1" applyAlignment="1">
      <alignment horizontal="center"/>
    </xf>
    <xf numFmtId="3" fontId="12" fillId="0" borderId="31" xfId="0" applyNumberFormat="1" applyFont="1" applyBorder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3" fontId="12" fillId="0" borderId="3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3" fontId="12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43" fontId="9" fillId="0" borderId="0" xfId="0" applyNumberFormat="1" applyFont="1"/>
    <xf numFmtId="43" fontId="28" fillId="0" borderId="10" xfId="1" applyFont="1" applyFill="1" applyBorder="1"/>
    <xf numFmtId="189" fontId="28" fillId="0" borderId="0" xfId="1" applyNumberFormat="1" applyFont="1" applyFill="1" applyAlignment="1">
      <alignment horizontal="center" vertical="center"/>
    </xf>
    <xf numFmtId="43" fontId="18" fillId="2" borderId="0" xfId="0" applyNumberFormat="1" applyFont="1" applyFill="1" applyAlignment="1">
      <alignment horizontal="right" vertical="center"/>
    </xf>
    <xf numFmtId="43" fontId="18" fillId="2" borderId="13" xfId="1" applyFont="1" applyFill="1" applyBorder="1" applyAlignment="1">
      <alignment horizontal="right" vertical="center" shrinkToFit="1"/>
    </xf>
    <xf numFmtId="43" fontId="18" fillId="2" borderId="21" xfId="0" applyNumberFormat="1" applyFont="1" applyFill="1" applyBorder="1" applyAlignment="1">
      <alignment horizontal="center" vertical="center"/>
    </xf>
    <xf numFmtId="189" fontId="29" fillId="2" borderId="0" xfId="1" applyNumberFormat="1" applyFont="1" applyFill="1" applyAlignment="1">
      <alignment vertical="center"/>
    </xf>
    <xf numFmtId="0" fontId="12" fillId="3" borderId="0" xfId="17" applyFont="1" applyFill="1" applyAlignment="1">
      <alignment vertical="center"/>
    </xf>
    <xf numFmtId="43" fontId="17" fillId="3" borderId="23" xfId="1" applyFont="1" applyFill="1" applyBorder="1" applyAlignment="1">
      <alignment horizontal="right" vertical="center" shrinkToFit="1"/>
    </xf>
    <xf numFmtId="2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43" fontId="9" fillId="2" borderId="32" xfId="1" applyFont="1" applyFill="1" applyBorder="1" applyAlignment="1">
      <alignment horizontal="right" vertical="center"/>
    </xf>
    <xf numFmtId="43" fontId="18" fillId="2" borderId="0" xfId="0" applyNumberFormat="1" applyFont="1" applyFill="1" applyAlignment="1">
      <alignment horizontal="center" vertical="center"/>
    </xf>
    <xf numFmtId="43" fontId="13" fillId="2" borderId="19" xfId="0" applyNumberFormat="1" applyFont="1" applyFill="1" applyBorder="1" applyAlignment="1">
      <alignment vertical="center"/>
    </xf>
    <xf numFmtId="0" fontId="12" fillId="2" borderId="23" xfId="17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3" fontId="17" fillId="0" borderId="0" xfId="1" applyFont="1" applyFill="1" applyAlignment="1">
      <alignment horizontal="center" vertical="center"/>
    </xf>
    <xf numFmtId="43" fontId="18" fillId="0" borderId="0" xfId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189" fontId="17" fillId="0" borderId="0" xfId="0" applyNumberFormat="1" applyFont="1" applyAlignment="1">
      <alignment horizontal="right" vertical="center"/>
    </xf>
    <xf numFmtId="0" fontId="21" fillId="0" borderId="0" xfId="0" applyFont="1"/>
    <xf numFmtId="0" fontId="18" fillId="0" borderId="0" xfId="0" applyFont="1"/>
    <xf numFmtId="0" fontId="9" fillId="0" borderId="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" fontId="18" fillId="0" borderId="10" xfId="1" applyNumberFormat="1" applyFont="1" applyFill="1" applyBorder="1" applyAlignment="1">
      <alignment horizontal="center" vertical="center"/>
    </xf>
    <xf numFmtId="0" fontId="18" fillId="0" borderId="21" xfId="0" applyFont="1" applyBorder="1"/>
    <xf numFmtId="43" fontId="18" fillId="0" borderId="21" xfId="0" applyNumberFormat="1" applyFont="1" applyBorder="1" applyAlignment="1">
      <alignment horizontal="left" vertical="center"/>
    </xf>
    <xf numFmtId="43" fontId="18" fillId="0" borderId="10" xfId="1" applyFont="1" applyFill="1" applyBorder="1"/>
    <xf numFmtId="190" fontId="17" fillId="0" borderId="19" xfId="0" applyNumberFormat="1" applyFont="1" applyBorder="1"/>
    <xf numFmtId="1" fontId="18" fillId="0" borderId="14" xfId="1" applyNumberFormat="1" applyFont="1" applyFill="1" applyBorder="1" applyAlignment="1">
      <alignment horizontal="center" vertical="center"/>
    </xf>
    <xf numFmtId="0" fontId="18" fillId="0" borderId="18" xfId="0" applyFont="1" applyBorder="1"/>
    <xf numFmtId="43" fontId="18" fillId="0" borderId="14" xfId="1" applyFont="1" applyFill="1" applyBorder="1"/>
    <xf numFmtId="190" fontId="17" fillId="0" borderId="32" xfId="0" applyNumberFormat="1" applyFont="1" applyBorder="1"/>
    <xf numFmtId="0" fontId="18" fillId="0" borderId="21" xfId="0" applyFont="1" applyBorder="1" applyAlignment="1">
      <alignment horizontal="left" vertical="center"/>
    </xf>
    <xf numFmtId="189" fontId="18" fillId="0" borderId="14" xfId="1" applyNumberFormat="1" applyFont="1" applyFill="1" applyBorder="1" applyAlignment="1">
      <alignment vertical="center"/>
    </xf>
    <xf numFmtId="43" fontId="19" fillId="0" borderId="0" xfId="0" applyNumberFormat="1" applyFont="1"/>
    <xf numFmtId="189" fontId="17" fillId="0" borderId="14" xfId="1" applyNumberFormat="1" applyFont="1" applyFill="1" applyBorder="1" applyAlignment="1">
      <alignment vertical="center"/>
    </xf>
    <xf numFmtId="0" fontId="17" fillId="0" borderId="18" xfId="0" applyFont="1" applyBorder="1"/>
    <xf numFmtId="43" fontId="17" fillId="0" borderId="14" xfId="1" applyFont="1" applyFill="1" applyBorder="1"/>
    <xf numFmtId="43" fontId="18" fillId="0" borderId="0" xfId="1" applyFont="1" applyFill="1"/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/>
    <xf numFmtId="43" fontId="18" fillId="0" borderId="0" xfId="0" applyNumberFormat="1" applyFont="1"/>
    <xf numFmtId="0" fontId="18" fillId="0" borderId="14" xfId="0" applyFont="1" applyBorder="1" applyAlignment="1">
      <alignment vertical="center"/>
    </xf>
    <xf numFmtId="0" fontId="18" fillId="0" borderId="1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3" fontId="18" fillId="0" borderId="14" xfId="0" applyNumberFormat="1" applyFont="1" applyBorder="1"/>
    <xf numFmtId="10" fontId="18" fillId="0" borderId="18" xfId="0" applyNumberFormat="1" applyFont="1" applyBorder="1"/>
    <xf numFmtId="0" fontId="18" fillId="0" borderId="15" xfId="0" applyFont="1" applyBorder="1" applyAlignment="1">
      <alignment vertical="center"/>
    </xf>
    <xf numFmtId="0" fontId="18" fillId="0" borderId="22" xfId="0" applyFont="1" applyBorder="1"/>
    <xf numFmtId="10" fontId="18" fillId="0" borderId="22" xfId="0" applyNumberFormat="1" applyFont="1" applyBorder="1"/>
    <xf numFmtId="3" fontId="18" fillId="0" borderId="15" xfId="0" applyNumberFormat="1" applyFont="1" applyBorder="1"/>
    <xf numFmtId="0" fontId="18" fillId="0" borderId="15" xfId="0" applyFont="1" applyBorder="1"/>
    <xf numFmtId="0" fontId="18" fillId="0" borderId="25" xfId="0" applyFont="1" applyBorder="1"/>
    <xf numFmtId="43" fontId="17" fillId="0" borderId="4" xfId="1" applyFont="1" applyFill="1" applyBorder="1" applyAlignment="1">
      <alignment vertical="center"/>
    </xf>
    <xf numFmtId="0" fontId="18" fillId="0" borderId="17" xfId="0" applyFont="1" applyBorder="1" applyAlignment="1">
      <alignment horizontal="center"/>
    </xf>
    <xf numFmtId="43" fontId="17" fillId="0" borderId="33" xfId="1" applyFont="1" applyFill="1" applyBorder="1" applyAlignment="1">
      <alignment vertical="center"/>
    </xf>
    <xf numFmtId="0" fontId="18" fillId="0" borderId="16" xfId="0" applyFont="1" applyBorder="1" applyAlignment="1">
      <alignment horizontal="center"/>
    </xf>
    <xf numFmtId="0" fontId="18" fillId="0" borderId="35" xfId="0" applyFont="1" applyBorder="1"/>
    <xf numFmtId="41" fontId="17" fillId="0" borderId="36" xfId="0" applyNumberFormat="1" applyFont="1" applyBorder="1"/>
    <xf numFmtId="0" fontId="18" fillId="0" borderId="0" xfId="0" applyFont="1" applyAlignment="1">
      <alignment vertical="center"/>
    </xf>
    <xf numFmtId="41" fontId="17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28" fillId="0" borderId="0" xfId="0" applyFont="1"/>
    <xf numFmtId="189" fontId="23" fillId="0" borderId="0" xfId="0" applyNumberFormat="1" applyFont="1" applyAlignment="1">
      <alignment horizontal="right" vertical="center"/>
    </xf>
    <xf numFmtId="49" fontId="28" fillId="0" borderId="10" xfId="1" applyNumberFormat="1" applyFont="1" applyFill="1" applyBorder="1" applyAlignment="1">
      <alignment horizontal="center" vertical="center"/>
    </xf>
    <xf numFmtId="0" fontId="28" fillId="0" borderId="18" xfId="0" applyFont="1" applyBorder="1" applyAlignment="1">
      <alignment horizontal="left"/>
    </xf>
    <xf numFmtId="0" fontId="28" fillId="0" borderId="13" xfId="0" applyFont="1" applyBorder="1" applyAlignment="1">
      <alignment horizontal="left"/>
    </xf>
    <xf numFmtId="43" fontId="28" fillId="0" borderId="14" xfId="1" applyFont="1" applyFill="1" applyBorder="1"/>
    <xf numFmtId="190" fontId="28" fillId="0" borderId="10" xfId="0" applyNumberFormat="1" applyFont="1" applyBorder="1" applyAlignment="1">
      <alignment horizontal="center"/>
    </xf>
    <xf numFmtId="43" fontId="28" fillId="0" borderId="28" xfId="1" applyFont="1" applyFill="1" applyBorder="1"/>
    <xf numFmtId="3" fontId="28" fillId="0" borderId="10" xfId="0" applyNumberFormat="1" applyFont="1" applyBorder="1"/>
    <xf numFmtId="43" fontId="28" fillId="0" borderId="0" xfId="1" applyFont="1" applyFill="1"/>
    <xf numFmtId="188" fontId="27" fillId="0" borderId="0" xfId="19" applyNumberFormat="1" applyFont="1" applyAlignment="1">
      <alignment vertical="center"/>
    </xf>
    <xf numFmtId="0" fontId="27" fillId="0" borderId="0" xfId="19" applyFont="1" applyAlignment="1">
      <alignment horizontal="center" vertical="center"/>
    </xf>
    <xf numFmtId="43" fontId="27" fillId="0" borderId="0" xfId="1" applyFont="1" applyFill="1" applyAlignment="1">
      <alignment vertical="center"/>
    </xf>
    <xf numFmtId="49" fontId="28" fillId="0" borderId="0" xfId="0" applyNumberFormat="1" applyFont="1" applyAlignment="1">
      <alignment horizontal="center"/>
    </xf>
    <xf numFmtId="188" fontId="27" fillId="0" borderId="0" xfId="20" applyNumberFormat="1" applyFont="1" applyFill="1" applyAlignment="1">
      <alignment vertical="center"/>
    </xf>
    <xf numFmtId="0" fontId="32" fillId="0" borderId="0" xfId="0" applyFont="1" applyAlignment="1">
      <alignment horizontal="center"/>
    </xf>
    <xf numFmtId="0" fontId="28" fillId="0" borderId="21" xfId="0" applyFont="1" applyBorder="1" applyAlignment="1">
      <alignment horizontal="left"/>
    </xf>
    <xf numFmtId="3" fontId="23" fillId="0" borderId="10" xfId="0" applyNumberFormat="1" applyFont="1" applyBorder="1" applyAlignment="1">
      <alignment horizontal="center"/>
    </xf>
    <xf numFmtId="49" fontId="23" fillId="0" borderId="10" xfId="1" applyNumberFormat="1" applyFont="1" applyFill="1" applyBorder="1" applyAlignment="1">
      <alignment horizontal="center" vertical="center"/>
    </xf>
    <xf numFmtId="43" fontId="23" fillId="0" borderId="10" xfId="1" applyFont="1" applyFill="1" applyBorder="1"/>
    <xf numFmtId="190" fontId="23" fillId="0" borderId="10" xfId="0" applyNumberFormat="1" applyFont="1" applyBorder="1" applyAlignment="1">
      <alignment horizontal="center"/>
    </xf>
    <xf numFmtId="43" fontId="23" fillId="0" borderId="14" xfId="1" applyFont="1" applyFill="1" applyBorder="1"/>
    <xf numFmtId="0" fontId="28" fillId="0" borderId="10" xfId="0" applyFont="1" applyBorder="1" applyAlignment="1">
      <alignment horizontal="center"/>
    </xf>
    <xf numFmtId="3" fontId="28" fillId="0" borderId="14" xfId="0" applyNumberFormat="1" applyFont="1" applyBorder="1"/>
    <xf numFmtId="0" fontId="28" fillId="0" borderId="15" xfId="0" applyFont="1" applyBorder="1" applyAlignment="1">
      <alignment horizontal="center"/>
    </xf>
    <xf numFmtId="0" fontId="28" fillId="0" borderId="22" xfId="0" applyFont="1" applyBorder="1"/>
    <xf numFmtId="10" fontId="28" fillId="0" borderId="22" xfId="0" applyNumberFormat="1" applyFont="1" applyBorder="1"/>
    <xf numFmtId="3" fontId="28" fillId="0" borderId="15" xfId="0" applyNumberFormat="1" applyFont="1" applyBorder="1"/>
    <xf numFmtId="3" fontId="28" fillId="0" borderId="22" xfId="0" applyNumberFormat="1" applyFont="1" applyBorder="1"/>
    <xf numFmtId="43" fontId="23" fillId="0" borderId="16" xfId="1" applyFont="1" applyFill="1" applyBorder="1"/>
    <xf numFmtId="3" fontId="28" fillId="0" borderId="2" xfId="0" applyNumberFormat="1" applyFont="1" applyBorder="1"/>
    <xf numFmtId="0" fontId="23" fillId="0" borderId="0" xfId="0" applyFont="1" applyAlignment="1">
      <alignment horizontal="right"/>
    </xf>
    <xf numFmtId="3" fontId="28" fillId="0" borderId="0" xfId="0" applyNumberFormat="1" applyFont="1"/>
    <xf numFmtId="0" fontId="28" fillId="0" borderId="0" xfId="0" applyFont="1" applyAlignment="1">
      <alignment horizontal="center" vertical="center"/>
    </xf>
    <xf numFmtId="43" fontId="28" fillId="0" borderId="0" xfId="0" applyNumberFormat="1" applyFont="1"/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vertical="top"/>
    </xf>
    <xf numFmtId="187" fontId="28" fillId="0" borderId="0" xfId="0" applyNumberFormat="1" applyFont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2" fontId="17" fillId="2" borderId="23" xfId="0" applyNumberFormat="1" applyFont="1" applyFill="1" applyBorder="1" applyAlignment="1">
      <alignment horizontal="center" vertical="center"/>
    </xf>
    <xf numFmtId="43" fontId="17" fillId="2" borderId="17" xfId="0" applyNumberFormat="1" applyFont="1" applyFill="1" applyBorder="1" applyAlignment="1">
      <alignment horizontal="center" vertical="center"/>
    </xf>
    <xf numFmtId="43" fontId="17" fillId="2" borderId="17" xfId="0" applyNumberFormat="1" applyFont="1" applyFill="1" applyBorder="1" applyAlignment="1">
      <alignment vertical="center"/>
    </xf>
    <xf numFmtId="43" fontId="17" fillId="2" borderId="17" xfId="1" applyFont="1" applyFill="1" applyBorder="1" applyAlignment="1">
      <alignment horizontal="right" vertical="center"/>
    </xf>
    <xf numFmtId="43" fontId="17" fillId="2" borderId="23" xfId="0" applyNumberFormat="1" applyFont="1" applyFill="1" applyBorder="1" applyAlignment="1">
      <alignment horizontal="center" vertical="center"/>
    </xf>
    <xf numFmtId="43" fontId="33" fillId="2" borderId="17" xfId="0" applyNumberFormat="1" applyFont="1" applyFill="1" applyBorder="1" applyAlignment="1">
      <alignment vertical="center"/>
    </xf>
    <xf numFmtId="1" fontId="17" fillId="3" borderId="17" xfId="1" applyNumberFormat="1" applyFont="1" applyFill="1" applyBorder="1" applyAlignment="1">
      <alignment horizontal="center" vertical="center"/>
    </xf>
    <xf numFmtId="0" fontId="17" fillId="3" borderId="23" xfId="18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vertical="center"/>
    </xf>
    <xf numFmtId="43" fontId="17" fillId="3" borderId="17" xfId="1" applyFont="1" applyFill="1" applyBorder="1" applyAlignment="1">
      <alignment horizontal="center" vertical="center" shrinkToFit="1"/>
    </xf>
    <xf numFmtId="0" fontId="17" fillId="3" borderId="23" xfId="17" applyFont="1" applyFill="1" applyBorder="1" applyAlignment="1">
      <alignment horizontal="center" vertical="center"/>
    </xf>
    <xf numFmtId="4" fontId="17" fillId="3" borderId="17" xfId="1" applyNumberFormat="1" applyFont="1" applyFill="1" applyBorder="1" applyAlignment="1">
      <alignment horizontal="right" vertical="center" shrinkToFit="1"/>
    </xf>
    <xf numFmtId="43" fontId="17" fillId="3" borderId="17" xfId="1" applyFont="1" applyFill="1" applyBorder="1" applyAlignment="1">
      <alignment horizontal="right" vertical="center" shrinkToFit="1"/>
    </xf>
    <xf numFmtId="189" fontId="17" fillId="3" borderId="17" xfId="1" applyNumberFormat="1" applyFont="1" applyFill="1" applyBorder="1" applyAlignment="1">
      <alignment horizontal="center" vertical="center"/>
    </xf>
    <xf numFmtId="43" fontId="14" fillId="0" borderId="0" xfId="1" applyFont="1" applyFill="1" applyAlignment="1">
      <alignment vertical="center"/>
    </xf>
    <xf numFmtId="191" fontId="14" fillId="0" borderId="0" xfId="1" applyNumberFormat="1" applyFont="1" applyFill="1" applyAlignment="1">
      <alignment vertical="center"/>
    </xf>
    <xf numFmtId="43" fontId="34" fillId="0" borderId="0" xfId="1" applyFont="1" applyFill="1" applyAlignment="1">
      <alignment vertical="center"/>
    </xf>
    <xf numFmtId="43" fontId="35" fillId="0" borderId="0" xfId="1" applyFont="1" applyFill="1" applyAlignment="1">
      <alignment vertical="center"/>
    </xf>
    <xf numFmtId="43" fontId="34" fillId="0" borderId="0" xfId="1" applyFont="1" applyFill="1" applyAlignment="1">
      <alignment horizontal="center" vertical="center"/>
    </xf>
    <xf numFmtId="43" fontId="35" fillId="0" borderId="0" xfId="1" applyFont="1" applyFill="1" applyAlignment="1">
      <alignment horizontal="center" vertical="center"/>
    </xf>
    <xf numFmtId="43" fontId="36" fillId="0" borderId="0" xfId="1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43" fontId="18" fillId="0" borderId="10" xfId="0" applyNumberFormat="1" applyFont="1" applyBorder="1" applyAlignment="1">
      <alignment horizontal="center" vertical="center"/>
    </xf>
    <xf numFmtId="43" fontId="18" fillId="0" borderId="10" xfId="0" applyNumberFormat="1" applyFont="1" applyBorder="1" applyAlignment="1">
      <alignment vertical="center"/>
    </xf>
    <xf numFmtId="3" fontId="31" fillId="0" borderId="10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43" fontId="30" fillId="0" borderId="0" xfId="0" applyNumberFormat="1" applyFont="1"/>
    <xf numFmtId="43" fontId="37" fillId="0" borderId="0" xfId="0" applyNumberFormat="1" applyFont="1"/>
    <xf numFmtId="49" fontId="27" fillId="0" borderId="10" xfId="1" applyNumberFormat="1" applyFont="1" applyFill="1" applyBorder="1" applyAlignment="1">
      <alignment horizontal="center" vertical="center"/>
    </xf>
    <xf numFmtId="0" fontId="27" fillId="0" borderId="21" xfId="0" applyFont="1" applyBorder="1" applyAlignment="1">
      <alignment vertical="center"/>
    </xf>
    <xf numFmtId="3" fontId="27" fillId="0" borderId="10" xfId="0" applyNumberFormat="1" applyFont="1" applyBorder="1" applyAlignment="1">
      <alignment horizontal="center"/>
    </xf>
    <xf numFmtId="0" fontId="27" fillId="0" borderId="0" xfId="0" applyFont="1"/>
    <xf numFmtId="190" fontId="38" fillId="0" borderId="0" xfId="0" applyNumberFormat="1" applyFont="1"/>
    <xf numFmtId="43" fontId="39" fillId="0" borderId="0" xfId="0" applyNumberFormat="1" applyFont="1"/>
    <xf numFmtId="0" fontId="8" fillId="0" borderId="0" xfId="0" applyFont="1" applyAlignment="1">
      <alignment vertical="center"/>
    </xf>
    <xf numFmtId="43" fontId="8" fillId="0" borderId="17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43" fontId="9" fillId="0" borderId="10" xfId="0" applyNumberFormat="1" applyFont="1" applyBorder="1" applyAlignment="1">
      <alignment horizontal="center" vertical="center"/>
    </xf>
    <xf numFmtId="43" fontId="9" fillId="0" borderId="11" xfId="0" applyNumberFormat="1" applyFont="1" applyBorder="1" applyAlignment="1">
      <alignment horizontal="center" vertical="center"/>
    </xf>
    <xf numFmtId="3" fontId="28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 wrapText="1"/>
    </xf>
    <xf numFmtId="43" fontId="17" fillId="0" borderId="10" xfId="0" applyNumberFormat="1" applyFont="1" applyBorder="1" applyAlignment="1">
      <alignment horizontal="center" vertical="center"/>
    </xf>
    <xf numFmtId="43" fontId="17" fillId="0" borderId="10" xfId="0" applyNumberFormat="1" applyFont="1" applyBorder="1" applyAlignment="1">
      <alignment vertical="center"/>
    </xf>
    <xf numFmtId="3" fontId="30" fillId="0" borderId="10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3" fontId="18" fillId="0" borderId="19" xfId="0" applyNumberFormat="1" applyFont="1" applyBorder="1" applyAlignment="1">
      <alignment horizontal="center" vertical="center"/>
    </xf>
    <xf numFmtId="43" fontId="18" fillId="0" borderId="19" xfId="0" applyNumberFormat="1" applyFont="1" applyBorder="1" applyAlignment="1">
      <alignment vertical="center"/>
    </xf>
    <xf numFmtId="3" fontId="31" fillId="0" borderId="19" xfId="0" applyNumberFormat="1" applyFont="1" applyBorder="1" applyAlignment="1">
      <alignment horizontal="center" vertical="center"/>
    </xf>
    <xf numFmtId="0" fontId="40" fillId="0" borderId="0" xfId="17" applyFont="1" applyAlignment="1">
      <alignment vertical="top"/>
    </xf>
    <xf numFmtId="188" fontId="41" fillId="0" borderId="0" xfId="19" applyNumberFormat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9" fillId="0" borderId="0" xfId="17" applyFont="1" applyAlignment="1">
      <alignment vertical="center"/>
    </xf>
    <xf numFmtId="2" fontId="18" fillId="0" borderId="10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vertical="center"/>
    </xf>
    <xf numFmtId="0" fontId="17" fillId="0" borderId="17" xfId="0" applyFont="1" applyBorder="1" applyAlignment="1">
      <alignment horizontal="center" vertical="center"/>
    </xf>
    <xf numFmtId="0" fontId="17" fillId="0" borderId="23" xfId="0" applyFont="1" applyBorder="1" applyAlignment="1">
      <alignment horizontal="left" vertical="center" wrapText="1"/>
    </xf>
    <xf numFmtId="43" fontId="17" fillId="0" borderId="17" xfId="0" applyNumberFormat="1" applyFont="1" applyBorder="1" applyAlignment="1">
      <alignment horizontal="center" vertical="center"/>
    </xf>
    <xf numFmtId="43" fontId="17" fillId="0" borderId="17" xfId="0" applyNumberFormat="1" applyFont="1" applyBorder="1" applyAlignment="1">
      <alignment vertical="center"/>
    </xf>
    <xf numFmtId="3" fontId="30" fillId="0" borderId="17" xfId="0" applyNumberFormat="1" applyFont="1" applyBorder="1" applyAlignment="1">
      <alignment horizontal="center" vertical="center"/>
    </xf>
    <xf numFmtId="0" fontId="17" fillId="0" borderId="23" xfId="0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30" fillId="0" borderId="21" xfId="0" applyFont="1" applyBorder="1" applyAlignment="1">
      <alignment horizontal="left" vertical="center"/>
    </xf>
    <xf numFmtId="0" fontId="17" fillId="0" borderId="0" xfId="17" applyFont="1" applyAlignment="1">
      <alignment vertical="center"/>
    </xf>
    <xf numFmtId="0" fontId="17" fillId="0" borderId="23" xfId="0" applyFont="1" applyBorder="1" applyAlignment="1">
      <alignment vertical="center"/>
    </xf>
    <xf numFmtId="43" fontId="17" fillId="0" borderId="0" xfId="17" applyNumberFormat="1" applyFont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27" xfId="0" applyFont="1" applyBorder="1" applyAlignment="1">
      <alignment horizontal="left" vertical="center" wrapText="1"/>
    </xf>
    <xf numFmtId="43" fontId="17" fillId="0" borderId="6" xfId="0" applyNumberFormat="1" applyFont="1" applyBorder="1" applyAlignment="1">
      <alignment horizontal="center" vertical="center"/>
    </xf>
    <xf numFmtId="43" fontId="17" fillId="0" borderId="6" xfId="0" applyNumberFormat="1" applyFont="1" applyBorder="1" applyAlignment="1">
      <alignment vertical="center"/>
    </xf>
    <xf numFmtId="187" fontId="17" fillId="0" borderId="0" xfId="17" applyNumberFormat="1" applyFont="1" applyAlignment="1">
      <alignment vertical="center"/>
    </xf>
    <xf numFmtId="0" fontId="36" fillId="0" borderId="0" xfId="17" applyFont="1" applyAlignment="1">
      <alignment vertical="center"/>
    </xf>
    <xf numFmtId="0" fontId="34" fillId="0" borderId="0" xfId="17" applyFont="1" applyAlignment="1">
      <alignment vertical="center"/>
    </xf>
    <xf numFmtId="0" fontId="17" fillId="0" borderId="21" xfId="0" applyFont="1" applyBorder="1" applyAlignment="1">
      <alignment vertical="center"/>
    </xf>
    <xf numFmtId="43" fontId="17" fillId="0" borderId="19" xfId="0" applyNumberFormat="1" applyFont="1" applyBorder="1" applyAlignment="1">
      <alignment horizontal="center" vertical="center"/>
    </xf>
    <xf numFmtId="43" fontId="17" fillId="0" borderId="19" xfId="0" applyNumberFormat="1" applyFont="1" applyBorder="1" applyAlignment="1">
      <alignment vertical="center"/>
    </xf>
    <xf numFmtId="3" fontId="30" fillId="0" borderId="19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 wrapText="1"/>
    </xf>
    <xf numFmtId="43" fontId="17" fillId="0" borderId="1" xfId="0" applyNumberFormat="1" applyFont="1" applyBorder="1" applyAlignment="1">
      <alignment horizontal="center" vertical="center"/>
    </xf>
    <xf numFmtId="43" fontId="17" fillId="0" borderId="1" xfId="0" applyNumberFormat="1" applyFont="1" applyBorder="1" applyAlignment="1">
      <alignment vertical="center"/>
    </xf>
    <xf numFmtId="3" fontId="30" fillId="0" borderId="1" xfId="0" applyNumberFormat="1" applyFont="1" applyBorder="1" applyAlignment="1">
      <alignment horizontal="center" vertical="center"/>
    </xf>
    <xf numFmtId="0" fontId="8" fillId="0" borderId="0" xfId="17" applyFont="1" applyAlignment="1">
      <alignment vertical="center"/>
    </xf>
    <xf numFmtId="0" fontId="9" fillId="0" borderId="0" xfId="17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41" fontId="17" fillId="0" borderId="35" xfId="0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3" fillId="0" borderId="18" xfId="0" applyFont="1" applyBorder="1" applyAlignment="1">
      <alignment horizontal="left"/>
    </xf>
    <xf numFmtId="0" fontId="23" fillId="0" borderId="0" xfId="0" applyFont="1" applyAlignment="1">
      <alignment horizontal="center" vertical="center"/>
    </xf>
    <xf numFmtId="0" fontId="23" fillId="0" borderId="21" xfId="0" applyFont="1" applyBorder="1" applyAlignment="1">
      <alignment horizontal="left"/>
    </xf>
    <xf numFmtId="0" fontId="28" fillId="0" borderId="26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3" fontId="28" fillId="0" borderId="6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8" fillId="0" borderId="18" xfId="0" applyFont="1" applyBorder="1" applyAlignment="1">
      <alignment horizontal="left"/>
    </xf>
    <xf numFmtId="0" fontId="28" fillId="0" borderId="13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8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8" fillId="0" borderId="18" xfId="0" applyFont="1" applyBorder="1"/>
    <xf numFmtId="0" fontId="28" fillId="0" borderId="13" xfId="0" applyFont="1" applyBorder="1"/>
    <xf numFmtId="0" fontId="23" fillId="0" borderId="25" xfId="0" applyFont="1" applyBorder="1" applyAlignment="1">
      <alignment horizontal="right"/>
    </xf>
    <xf numFmtId="0" fontId="23" fillId="0" borderId="3" xfId="0" applyFont="1" applyBorder="1" applyAlignment="1">
      <alignment horizontal="right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 vertical="center"/>
    </xf>
    <xf numFmtId="0" fontId="8" fillId="0" borderId="18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left"/>
    </xf>
    <xf numFmtId="43" fontId="12" fillId="0" borderId="25" xfId="1" applyFont="1" applyFill="1" applyBorder="1" applyAlignment="1">
      <alignment horizontal="left" vertical="center"/>
    </xf>
    <xf numFmtId="0" fontId="9" fillId="0" borderId="22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43" fontId="8" fillId="0" borderId="17" xfId="0" applyNumberFormat="1" applyFont="1" applyBorder="1" applyAlignment="1">
      <alignment horizontal="center" vertical="center"/>
    </xf>
    <xf numFmtId="3" fontId="23" fillId="0" borderId="1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3" fillId="0" borderId="18" xfId="0" applyFont="1" applyBorder="1" applyAlignment="1">
      <alignment horizontal="left" vertical="center"/>
    </xf>
    <xf numFmtId="0" fontId="13" fillId="0" borderId="26" xfId="0" applyFont="1" applyBorder="1" applyAlignment="1">
      <alignment horizontal="left"/>
    </xf>
    <xf numFmtId="0" fontId="13" fillId="0" borderId="2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3" fontId="8" fillId="0" borderId="18" xfId="0" applyNumberFormat="1" applyFont="1" applyBorder="1" applyAlignment="1">
      <alignment horizontal="left"/>
    </xf>
    <xf numFmtId="43" fontId="8" fillId="0" borderId="13" xfId="0" applyNumberFormat="1" applyFont="1" applyBorder="1" applyAlignment="1">
      <alignment horizontal="left"/>
    </xf>
    <xf numFmtId="43" fontId="9" fillId="0" borderId="18" xfId="0" applyNumberFormat="1" applyFont="1" applyBorder="1" applyAlignment="1">
      <alignment horizontal="left"/>
    </xf>
    <xf numFmtId="43" fontId="9" fillId="0" borderId="13" xfId="0" applyNumberFormat="1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8" fillId="0" borderId="25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43" fontId="12" fillId="2" borderId="25" xfId="1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43" fontId="13" fillId="2" borderId="1" xfId="0" applyNumberFormat="1" applyFont="1" applyFill="1" applyBorder="1" applyAlignment="1">
      <alignment horizontal="center" vertical="center"/>
    </xf>
    <xf numFmtId="43" fontId="13" fillId="2" borderId="6" xfId="0" applyNumberFormat="1" applyFont="1" applyFill="1" applyBorder="1" applyAlignment="1">
      <alignment horizontal="center" vertical="center"/>
    </xf>
    <xf numFmtId="43" fontId="13" fillId="2" borderId="17" xfId="0" applyNumberFormat="1" applyFont="1" applyFill="1" applyBorder="1" applyAlignment="1">
      <alignment horizontal="center" vertical="center"/>
    </xf>
    <xf numFmtId="43" fontId="29" fillId="2" borderId="1" xfId="0" applyNumberFormat="1" applyFont="1" applyFill="1" applyBorder="1" applyAlignment="1">
      <alignment horizontal="center" vertical="center"/>
    </xf>
    <xf numFmtId="43" fontId="29" fillId="2" borderId="6" xfId="0" applyNumberFormat="1" applyFont="1" applyFill="1" applyBorder="1" applyAlignment="1">
      <alignment horizontal="center" vertical="center"/>
    </xf>
    <xf numFmtId="3" fontId="13" fillId="2" borderId="17" xfId="0" applyNumberFormat="1" applyFont="1" applyFill="1" applyBorder="1" applyAlignment="1">
      <alignment horizontal="center" vertical="center"/>
    </xf>
  </cellXfs>
  <cellStyles count="25">
    <cellStyle name="Comma" xfId="1" builtinId="3"/>
    <cellStyle name="Comma 2" xfId="10" xr:uid="{00000000-0005-0000-0000-000000000000}"/>
    <cellStyle name="Comma 2 2" xfId="22" xr:uid="{73D2BB71-384A-42D3-9342-71812A802261}"/>
    <cellStyle name="Comma 2 3" xfId="21" xr:uid="{7C95963F-56DA-46AA-A132-974CDADA1465}"/>
    <cellStyle name="Comma 3" xfId="15" xr:uid="{550CFD69-42DE-46F3-AFEA-DB946DD34452}"/>
    <cellStyle name="Comma 3 2" xfId="23" xr:uid="{9D9F6B23-AFA1-4E6A-BF54-5DAC78B575E7}"/>
    <cellStyle name="Normal" xfId="0" builtinId="0"/>
    <cellStyle name="Normal 128" xfId="7" xr:uid="{00000000-0005-0000-0000-000002000000}"/>
    <cellStyle name="Normal 2" xfId="2" xr:uid="{00000000-0005-0000-0000-000003000000}"/>
    <cellStyle name="Normal 2 2" xfId="9" xr:uid="{00000000-0005-0000-0000-000004000000}"/>
    <cellStyle name="Normal 2 2 2" xfId="13" xr:uid="{00000000-0005-0000-0000-000005000000}"/>
    <cellStyle name="Normal 2 2 3" xfId="14" xr:uid="{B2F08EF4-DEC0-4D75-8AB0-EDD7AF164CB2}"/>
    <cellStyle name="Normal 2 3" xfId="24" xr:uid="{333DAF41-742B-403E-B5D8-9AD61295F399}"/>
    <cellStyle name="Normal_แบบตารางใหม่_55-2240-1 (มค-55)" xfId="19" xr:uid="{D374BE52-C1EB-48C5-9E21-1B46C3953C8F}"/>
    <cellStyle name="เครื่องหมายจุลภาค 2" xfId="11" xr:uid="{00000000-0005-0000-0000-000008000000}"/>
    <cellStyle name="เครื่องหมายจุลภาค 3" xfId="5" xr:uid="{00000000-0005-0000-0000-000009000000}"/>
    <cellStyle name="เครื่องหมายจุลภาค 4" xfId="16" xr:uid="{3C8AD19A-E2EA-4173-9369-EB2C598A26E3}"/>
    <cellStyle name="เครื่องหมายจุลภาค_54-7919" xfId="20" xr:uid="{18B0BFF9-50F0-4C84-8823-27CC07939780}"/>
    <cellStyle name="ปกติ 2" xfId="4" xr:uid="{00000000-0005-0000-0000-00000B000000}"/>
    <cellStyle name="ปกติ 2 2" xfId="6" xr:uid="{00000000-0005-0000-0000-00000C000000}"/>
    <cellStyle name="ปกติ 2 2 2" xfId="8" xr:uid="{00000000-0005-0000-0000-00000D000000}"/>
    <cellStyle name="ปกติ_B-Ar" xfId="17" xr:uid="{A6E793F3-4073-46F3-9FF7-EC04B6DD0EE9}"/>
    <cellStyle name="ปกติ_ตกแต่งภายใน" xfId="18" xr:uid="{BC4CB0F6-368E-4B23-B650-5A85DD8F2E53}"/>
    <cellStyle name="เปอร์เซ็นต์ 2" xfId="12" xr:uid="{00000000-0005-0000-0000-00000E000000}"/>
    <cellStyle name="ลักษณะ 1 2" xfId="3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346520</xdr:colOff>
      <xdr:row>17</xdr:row>
      <xdr:rowOff>104733</xdr:rowOff>
    </xdr:from>
    <xdr:to>
      <xdr:col>11</xdr:col>
      <xdr:colOff>1235984</xdr:colOff>
      <xdr:row>39</xdr:row>
      <xdr:rowOff>227997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FAC6AC2-652F-F2D5-46CC-2D43A8BEF2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025" t="11767" r="40188" b="9575"/>
        <a:stretch/>
      </xdr:blipFill>
      <xdr:spPr>
        <a:xfrm>
          <a:off x="9131501" y="5460714"/>
          <a:ext cx="5205020" cy="7054533"/>
        </a:xfrm>
        <a:prstGeom prst="rect">
          <a:avLst/>
        </a:prstGeom>
      </xdr:spPr>
    </xdr:pic>
    <xdr:clientData/>
  </xdr:twoCellAnchor>
  <xdr:twoCellAnchor editAs="oneCell">
    <xdr:from>
      <xdr:col>12</xdr:col>
      <xdr:colOff>108856</xdr:colOff>
      <xdr:row>17</xdr:row>
      <xdr:rowOff>122462</xdr:rowOff>
    </xdr:from>
    <xdr:to>
      <xdr:col>16</xdr:col>
      <xdr:colOff>570462</xdr:colOff>
      <xdr:row>39</xdr:row>
      <xdr:rowOff>231321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F022D0F7-550E-B7A1-222A-E1A22D5FC6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947" t="14023" r="39650" b="9645"/>
        <a:stretch/>
      </xdr:blipFill>
      <xdr:spPr>
        <a:xfrm>
          <a:off x="14484279" y="5478443"/>
          <a:ext cx="5121529" cy="70401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aya2\d_salaya2\WINDOWS\TEMP\Cos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INDOWS/TEMP/&#3648;&#3626;&#3609;&#3629;&#3619;&#3634;&#3588;&#3634;-%20(&#3626;&#3641;&#3605;&#3619;)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s\&#3591;&#3634;&#3609;&#3619;&#3634;&#3594;&#3585;&#3634;&#3619;\&#3619;&#3634;&#3594;&#3585;&#3634;&#3619;\&#3585;&#3619;&#3617;&#3605;&#3656;&#3634;&#3591;&#3654;\&#3626;&#3635;&#3609;&#3633;&#3585;&#3591;&#3634;&#3609;&#3611;&#3621;&#3633;&#3604;&#3631;\&#3627;&#3657;&#3629;&#3591;&#3611;&#3619;&#3632;&#3594;&#3640;&#3617;%20&#3626;&#3606;&#3634;&#3610;&#3633;&#3609;&#3614;&#3619;&#3632;&#3610;&#3619;&#3617;&#3619;&#3634;&#3594;&#3609;&#3585;%201035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s\PM-ESTM\PROJECT\2005\200-239%20(&#3601;&#3633;&#3609;&#3605;&#3585;&#3619;&#3619;&#3617;)\BOQ1\BOQ-LIF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s\A-110\&#3588;&#3636;&#3604;&#3619;&#3634;&#3588;&#3634;\&#3617;.&#3609;&#3648;&#3619;&#3624;&#3623;&#3619;%20&#3614;&#3636;&#3625;&#3603;&#3640;&#3650;&#3621;&#3585;\&#3585;&#3621;&#3640;&#3656;&#3617;&#3629;&#3634;&#3588;&#3634;&#3619;&#3626;&#3634;&#3608;&#3634;&#3619;&#3603;&#3626;&#3640;&#3586;\&#3591;&#3634;&#3609;&#3619;&#3634;&#3594;&#3585;&#3634;&#3619;\&#3619;&#3634;&#3594;&#3585;&#3634;&#3619;\&#3585;&#3619;&#3617;&#3605;&#3656;&#3634;&#3591;&#3654;\&#3626;&#3635;&#3609;&#3633;&#3585;&#3591;&#3634;&#3609;&#3611;&#3621;&#3633;&#3604;&#3631;\&#3627;&#3657;&#3629;&#3591;&#3611;&#3619;&#3632;&#3594;&#3640;&#3617;%20&#3626;&#3606;&#3634;&#3610;&#3633;&#3609;&#3614;&#3619;&#3632;&#3610;&#3619;&#3617;&#3619;&#3634;&#3594;&#3609;&#3585;%2010355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UPAC\OneDrive\&#3648;&#3604;&#3626;&#3585;&#3660;&#3607;&#3655;&#3629;&#3611;\&#3619;&#3634;&#3588;&#3634;&#3585;&#3621;&#3634;&#3591;%20&#3609;&#3634;&#3619;&#3637;&#3648;&#3623;&#3594;%20&#3594;&#3633;&#3657;&#3609;1-(&#3649;&#3585;&#3657;&#3652;&#3586;&#3649;&#3610;&#3610;&#3615;&#3629;&#3619;&#3660;&#3617;2)-2-2.xls" TargetMode="External"/><Relationship Id="rId1" Type="http://schemas.openxmlformats.org/officeDocument/2006/relationships/externalLinkPath" Target="file:///\\192.168.1.101\data\Users\SUPAC\OneDrive\&#3648;&#3604;&#3626;&#3585;&#3660;&#3607;&#3655;&#3629;&#3611;\&#3619;&#3634;&#3588;&#3634;&#3585;&#3621;&#3634;&#3591;%20&#3609;&#3634;&#3619;&#3637;&#3648;&#3623;&#3594;%20&#3594;&#3633;&#3657;&#3609;1-(&#3649;&#3585;&#3657;&#3652;&#3586;&#3649;&#3610;&#3610;&#3615;&#3629;&#3619;&#3660;&#3617;2)-2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ศูนย์การแพทย์"/>
      <sheetName val="หอพักผู้ป่วย"/>
      <sheetName val="อาคารบริการ"/>
      <sheetName val="สรศป"/>
      <sheetName val="Cost2"/>
      <sheetName val="FR"/>
      <sheetName val="Sheet1"/>
      <sheetName val="산근"/>
      <sheetName val="วัดใต้"/>
      <sheetName val="#REF"/>
      <sheetName val="封面 "/>
      <sheetName val="粉刷"/>
      <sheetName val="裝修"/>
      <sheetName val="風管工程"/>
      <sheetName val="合約價"/>
      <sheetName val="ราคาต่อหน่วย2-9"/>
      <sheetName val="รวมราคาทั้งสิ้น"/>
      <sheetName val="????"/>
      <sheetName val="_x0000__x0000__x0000__x0000__x0000_@_x001c__x0014__x0000__x0000__x0000__x0000__x0000__x0002__x0011__x0014__x0000__x0000__x0000__x0000__x0000_ñCe?_x0001__x0000__x0000__x0000_0_x0000_"/>
      <sheetName val=""/>
      <sheetName val="SUM-AIR-Submit"/>
      <sheetName val="SUMMERY (BOQ)"/>
      <sheetName val="FIRST FLOOR"/>
      <sheetName val="SECOND FLOOR"/>
      <sheetName val="3RD FLOOR"/>
      <sheetName val="4 TH FLOOR"/>
      <sheetName val="1ST-4TH DOOR WORK"/>
      <sheetName val="1ST-4TH MAIL&amp;FEMALE TOILET"/>
      <sheetName val="5THFLOOR LIFT LOBBY&amp;CORRIDOR"/>
      <sheetName val="Back Up"/>
      <sheetName val="Matt_Guest"/>
      <sheetName val="FAB별"/>
      <sheetName val="AR(AUF)"/>
      <sheetName val="D&amp;W(AUF)"/>
      <sheetName val="EE"/>
      <sheetName val="RO(AUF)"/>
      <sheetName val="SAN(AUF)"/>
      <sheetName val="SUM_ALL"/>
      <sheetName val="Road&amp;Fence(AUF)"/>
      <sheetName val="ถนน+รั้ว"/>
      <sheetName val="Concrete Beam"/>
      <sheetName val="_x005f_x0000__x005f_x0000__x005f_x0000__x005f_x0000__x0"/>
      <sheetName val="?????@_x001c__x0014_?????_x0002__x0011__x0014_?????ñCe?_x0001_???0?"/>
      <sheetName val="boq"/>
      <sheetName val="Boq(1)"/>
      <sheetName val="JUNE"/>
      <sheetName val="ADM_A"/>
      <sheetName val="JUNE1"/>
      <sheetName val="Admin"/>
      <sheetName val="CDC"/>
      <sheetName val="Estate"/>
      <sheetName val="Fire"/>
      <sheetName val="Guest"/>
      <sheetName val="Medical"/>
      <sheetName val="PR"/>
      <sheetName val="PRE"/>
      <sheetName val="Secutiry"/>
      <sheetName val="Waste"/>
      <sheetName val="____"/>
      <sheetName val="_____@_x001c__x0014_______x0002__x0011__x0014______ñCe__x0001____0_"/>
      <sheetName val="封面_"/>
      <sheetName val="@ñCe?0"/>
      <sheetName val="封面_1"/>
      <sheetName val="封面_2"/>
      <sheetName val="封面_3"/>
      <sheetName val="SCIB_Proforma"/>
      <sheetName val="SCIB_Data"/>
      <sheetName val="S3 Architectural"/>
      <sheetName val="PL"/>
      <sheetName val="ส่งมอบงาน "/>
      <sheetName val="ปก"/>
      <sheetName val="ใบแจ้งหนี้"/>
      <sheetName val="Grand Summary (2)"/>
      <sheetName val="Grand Summary "/>
      <sheetName val=" BOQ WELCOME "/>
      <sheetName val="Grand_Sum"/>
      <sheetName val="Sum_TC"/>
      <sheetName val="002"/>
      <sheetName val="003"/>
      <sheetName val="004"/>
      <sheetName val="Grand_Sum VO"/>
      <sheetName val="Sum_VIP VO"/>
      <sheetName val="@ñCe_0"/>
      <sheetName val="Struc"/>
      <sheetName val="Ratio"/>
      <sheetName val="Ratio Quantities"/>
      <sheetName val="Foundation_VE"/>
      <sheetName val="Column_VE (Coppper)"/>
      <sheetName val="CORE WALL (GL 38-39 I-R)VE"/>
      <sheetName val="CORE WALL (GL 14-19 I-R)VE"/>
      <sheetName val="CORE WALL (GL 27-28 C-F)VE"/>
      <sheetName val="CORE WALL (GL 53-54 J)VE"/>
      <sheetName val="CORE WALL (GL 56-57 J-P)VE"/>
      <sheetName val="CORE WALL (GL 33 C-L)VE"/>
      <sheetName val="Staircase"/>
      <sheetName val="RC Wall"/>
      <sheetName val="Struc. Steel"/>
      <sheetName val="Std.RC Wall"/>
      <sheetName val="Std. Column "/>
      <sheetName val="Foundation"/>
      <sheetName val="Column_VE"/>
      <sheetName val="GFAไม้แบบท้องพื้น"/>
      <sheetName val="Struc Check Table อาคาร 1"/>
      <sheetName val="STR"/>
      <sheetName val="Sheet2"/>
      <sheetName val="SUMMERY_(BOQ)"/>
      <sheetName val="FIRST_FLOOR"/>
      <sheetName val="SECOND_FLOOR"/>
      <sheetName val="3RD_FLOOR"/>
      <sheetName val="4_TH_FLOOR"/>
      <sheetName val="1ST-4TH_DOOR_WORK"/>
      <sheetName val="1ST-4TH_MAIL&amp;FEMALE_TOILET"/>
      <sheetName val="5THFLOOR_LIFT_LOBBY&amp;CORRIDOR"/>
      <sheetName val="Back_Up"/>
      <sheetName val="?????@??????????ñCe????0?"/>
      <sheetName val="Concrete_Beam"/>
      <sheetName val="SUMMERY_(BOQ)1"/>
      <sheetName val="FIRST_FLOOR1"/>
      <sheetName val="SECOND_FLOOR1"/>
      <sheetName val="3RD_FLOOR1"/>
      <sheetName val="4_TH_FLOOR1"/>
      <sheetName val="1ST-4TH_DOOR_WORK1"/>
      <sheetName val="1ST-4TH_MAIL&amp;FEMALE_TOILET1"/>
      <sheetName val="5THFLOOR_LIFT_LOBBY&amp;CORRIDOR1"/>
      <sheetName val="Back_Up1"/>
      <sheetName val="Concrete_Beam1"/>
      <sheetName val="Invoice"/>
      <sheetName val="SAN REDUCED 1"/>
      <sheetName val="_____@_x005f_x001c__x005f_x0014_______x0002"/>
      <sheetName val="SUMMERY_(BOQ)2"/>
      <sheetName val="FIRST_FLOOR2"/>
      <sheetName val="SECOND_FLOOR2"/>
      <sheetName val="3RD_FLOOR2"/>
      <sheetName val="4_TH_FLOOR2"/>
      <sheetName val="1ST-4TH_DOOR_WORK2"/>
      <sheetName val="1ST-4TH_MAIL&amp;FEMALE_TOILET2"/>
      <sheetName val="5THFLOOR_LIFT_LOBBY&amp;CORRIDOR2"/>
      <sheetName val="Back_Up2"/>
      <sheetName val="Concrete_Beam2"/>
      <sheetName val="SUMMERY_(BOQ)3"/>
      <sheetName val="FIRST_FLOOR3"/>
      <sheetName val="SECOND_FLOOR3"/>
      <sheetName val="3RD_FLOOR3"/>
      <sheetName val="4_TH_FLOOR3"/>
      <sheetName val="1ST-4TH_DOOR_WORK3"/>
      <sheetName val="1ST-4TH_MAIL&amp;FEMALE_TOILET3"/>
      <sheetName val="5THFLOOR_LIFT_LOBBY&amp;CORRIDOR3"/>
      <sheetName val="Back_Up3"/>
      <sheetName val="Concrete_Beam3"/>
      <sheetName val="7IFS-5A"/>
      <sheetName val="ข้อมูลประตู T1"/>
      <sheetName val="ข้อมูลหน้าต่าง T1"/>
      <sheetName val="ข้อมูลหน้าต่าง T3"/>
      <sheetName val=" FS"/>
      <sheetName val="Sch_1_EE"/>
      <sheetName val="Sch.2 SN"/>
      <sheetName val="Sch.3 FP"/>
      <sheetName val="Sch.4 AC"/>
      <sheetName val="Sch.6 Prelim"/>
      <sheetName val="ข้อมูลประตู T2"/>
      <sheetName val="SUMMARY MEP"/>
      <sheetName val="Prelim"/>
      <sheetName val="Recovered_Sheet1"/>
      <sheetName val="พื้นที่อาคาร"/>
      <sheetName val="SUM - MEP BUILDING"/>
      <sheetName val="Electrical System "/>
      <sheetName val="Commuication System"/>
      <sheetName val="Air Conditioning  System  "/>
      <sheetName val="Sanitary System "/>
      <sheetName val="Fire Protection System "/>
      <sheetName val="Check"/>
      <sheetName val="ปี 2562"/>
      <sheetName val="จ่ายเงิน"/>
      <sheetName val="TOTAL -BUILDING E1"/>
      <sheetName val="SUM - MEP(E1) "/>
      <sheetName val="EE(E1)"/>
      <sheetName val="Com(E1)"/>
      <sheetName val="Air(E1 )"/>
      <sheetName val="San(E1)"/>
      <sheetName val="Fp(E1)   "/>
      <sheetName val="ค่าใช้จ่ายและแผนการเบิก"/>
      <sheetName val="Grand Summary ( Variation)"/>
      <sheetName val="ค่าใช้จ่ายและแผนการเบิกolan"/>
      <sheetName val="ST work con.M"/>
      <sheetName val="ST work con.carpark"/>
      <sheetName val="ST work M"/>
      <sheetName val="ST work Facad(M) "/>
      <sheetName val="ST work carpark"/>
      <sheetName val="back up arc.Car Park"/>
      <sheetName val="backup str.carpark"/>
      <sheetName val="back up arc. M"/>
      <sheetName val="แยกงาน ผนัง พื้น ฝ้า สี"/>
      <sheetName val="Grand SUMMARY MEP "/>
      <sheetName val="แยกงาน"/>
      <sheetName val="แยกงาน (2)"/>
      <sheetName val="Data Sheet"/>
      <sheetName val="Interial"/>
      <sheetName val="EST-FOOTING (G)"/>
      <sheetName val="Cost per SQM_M&amp;E"/>
      <sheetName val="封面_4"/>
      <sheetName val="Construction"/>
      <sheetName val="schedule_1"/>
      <sheetName val="stair"/>
      <sheetName val="KKC Brkdwn"/>
      <sheetName val="Sum.ALL"/>
      <sheetName val="รายการ VE"/>
      <sheetName val="PILE"/>
      <sheetName val="sum_ARC"/>
      <sheetName val="Public"/>
      <sheetName val="รวมห้องพัก"/>
      <sheetName val="HS"/>
      <sheetName val="Type A-1"/>
      <sheetName val="Type A-1M"/>
      <sheetName val="Type B-1"/>
      <sheetName val="Type C1"/>
      <sheetName val="Type C-2"/>
      <sheetName val="Type C-3"/>
      <sheetName val="Type C-5"/>
      <sheetName val="Type DP-5"/>
      <sheetName val="Type LOFT-1"/>
      <sheetName val="Type LOFT-2 "/>
      <sheetName val="Type LOFT-2M"/>
      <sheetName val="Type LOFT 3"/>
      <sheetName val="Type LOFT-4"/>
      <sheetName val="Type LOFT-5"/>
      <sheetName val="Type LOFT-6"/>
      <sheetName val="Type LOFT-7"/>
      <sheetName val="Type PH-A"/>
      <sheetName val="Type PH-B"/>
      <sheetName val="Type PH-C"/>
      <sheetName val="Type PH-D"/>
      <sheetName val="Type PH-E"/>
      <sheetName val="Hard"/>
      <sheetName val="Sum LAND"/>
      <sheetName val="Landscape"/>
      <sheetName val="SUM M&amp;E"/>
      <sheetName val="SN"/>
      <sheetName val="AC"/>
      <sheetName val="EX-WORK"/>
      <sheetName val="index"/>
      <sheetName val="合成単価作成・-BLDG"/>
      <sheetName val="Factor F Data"/>
      <sheetName val="?????@_x005f_x001c__x005f_x0014_?????_x0002"/>
      <sheetName val="_x0000__x0000__x0000__x0000__x0"/>
      <sheetName val="_____@_x001c__x0014_______x0002"/>
      <sheetName val="A"/>
      <sheetName val="_x005f_x0000__x005f_x0000__x005"/>
      <sheetName val="_____@_x005f_x001c__x0014"/>
      <sheetName val="_x005f_x005f_x005f_x0000__x005f_x005f_x005f_x0000__x005"/>
      <sheetName val="_____@_x005f_x005f_x005f_x001c__x0014"/>
      <sheetName val="_____@_x005f_x005f_x005f_x001c__x005f_x005f_x0014"/>
      <sheetName val="_x005f_x005f_x005f_x005f_x005f_x005f_x005f_x0000__x005f"/>
      <sheetName val="_____@_x005f_x005f_x005f_x005f_x005f_x005f_x005f_x001c_"/>
      <sheetName val="mat"/>
      <sheetName val="QuantitySegment"/>
      <sheetName val="Garph Work-Cost"/>
      <sheetName val="ปร5"/>
      <sheetName val="ราคาวัสดุ"/>
      <sheetName val="10 ข้อมูลวัสดุ-ค่าดำเนิน"/>
      <sheetName val="REF ONLY2"/>
      <sheetName val="_____@__________ñCe____0_"/>
      <sheetName val="Fee Rate Summary"/>
      <sheetName val="OR21 Final Forecast Rev.2"/>
      <sheetName val="Summary Forecast Budget 1&amp;2"/>
      <sheetName val="Summary Forecast Budget Rev 2"/>
      <sheetName val="Backup OR21 "/>
      <sheetName val="BOQ  VI 03.09.19 "/>
      <sheetName val="Backup BR.BMA"/>
      <sheetName val="Budget for ENT"/>
      <sheetName val="ADJ. D-Wall&amp;BR Ent. Rev.2.1"/>
      <sheetName val="Rebar+Conพื้น Waste10%"/>
      <sheetName val="Backup D-Wall Ent. 13.07.19"/>
      <sheetName val="Backup BR.ENT. 13.07.19"/>
      <sheetName val="IMP OR21 2019.07.11"/>
      <sheetName val="Discounted Cash Flow"/>
      <sheetName val="A1.2"/>
      <sheetName val="Construction cost assumption"/>
      <sheetName val="JLL Assumption"/>
      <sheetName val="Retail Program&amp;Rev Assumption"/>
      <sheetName val="Car."/>
      <sheetName val="cov-estimate"/>
      <sheetName val="TDC COA Sumry"/>
      <sheetName val="COA Sumry by Area"/>
      <sheetName val="COA Sumry by Contr"/>
      <sheetName val="COA Sumry by RG"/>
      <sheetName val="TDC COA Grp Sumry"/>
      <sheetName val="TDC Item Dets-Full"/>
      <sheetName val="TDC Item Dets-IPM-Full"/>
      <sheetName val="TDC Item Dets"/>
      <sheetName val="TDC Item Sumry"/>
      <sheetName val="TDC Key Qty Sumry"/>
      <sheetName val="List - Components"/>
      <sheetName val="List - Equipment"/>
      <sheetName val="Project Metrics"/>
      <sheetName val="COA Sumry - Std Imp"/>
      <sheetName val="Contr TDC - Std Imp"/>
      <sheetName val="Item Sumry - Std Imp"/>
      <sheetName val="Proj TIC - Std Imp"/>
      <sheetName val="Unit Costs - Std Imp"/>
      <sheetName val="Unit MH - Std Imp"/>
      <sheetName val="Sheet5"/>
      <sheetName val="Cctmst"/>
      <sheetName val="l-fixer"/>
      <sheetName val="Bill No. 2 - Carpark"/>
      <sheetName val="?????@_x005f_x005f_x005f_x001c__x005f_x005f_x0014"/>
      <sheetName val="King 1"/>
      <sheetName val="detail "/>
      <sheetName val="แผนงาน อบต ท่าลาน(ส่งเทศบาล)"/>
      <sheetName val="FitOutConfCentre"/>
      <sheetName val="_____@_x005f_x001c__x005f_x005f_x0014"/>
      <sheetName val="_x005f_x005f_x005f_x0000__x005f"/>
      <sheetName val="_____@_x005f_x005f_x005f_x001c_"/>
      <sheetName val="Sap_Actual"/>
      <sheetName val="Q190802"/>
      <sheetName val="Total"/>
      <sheetName val="back up FL.4"/>
      <sheetName val="一発シート"/>
      <sheetName val="BOX Cryostat Details"/>
      <sheetName val="Driver Linac Layout"/>
      <sheetName val="Inputs"/>
      <sheetName val="Magnet Details"/>
      <sheetName val="_x005f_x005f_x005F"/>
      <sheetName val="Mat_Source"/>
      <sheetName val="Unit_Div6"/>
      <sheetName val="ทำนบดิน 4"/>
      <sheetName val="Purchase Order"/>
      <sheetName val="Customize Your Purchase Order"/>
      <sheetName val="5-2"/>
      <sheetName val="ค่าขนส่ง-1"/>
      <sheetName val="______________________Ce______2"/>
      <sheetName val="wa"/>
      <sheetName val="_x005f_x0000__x005f"/>
      <sheetName val="_____@_x005f_x001c_"/>
      <sheetName val="ส่งมอบงาน_"/>
      <sheetName val="Grand_Summary_(2)"/>
      <sheetName val="Grand_Summary_"/>
      <sheetName val="_BOQ_WELCOME_"/>
      <sheetName val="Grand_Sum_VO"/>
      <sheetName val="Sum_VIP_VO"/>
      <sheetName val="Factor F งาน DB."/>
      <sheetName val="Quotation-B1"/>
      <sheetName val="Summary"/>
      <sheetName val="Site OH-Main Construction"/>
      <sheetName val="Site OH-HMA"/>
      <sheetName val="DB-Material"/>
      <sheetName val="DB-Equipment_Man"/>
      <sheetName val="DB-Manpower"/>
      <sheetName val="Para Slurry Seal"/>
      <sheetName val="Agg. for Para Type III"/>
      <sheetName val="Agg. for Para TypeIII Haulage"/>
      <sheetName val="Mobilization-Equip"/>
      <sheetName val="Tack Coat-16+400A,B"/>
      <sheetName val="Earth Excavation"/>
      <sheetName val="B1_Embankment"/>
      <sheetName val="B1_Selected Mat"/>
      <sheetName val="B1_Subbase"/>
      <sheetName val="B1_CTB_In-Place"/>
      <sheetName val="B1_CTB In-Plant"/>
      <sheetName val="B1_CTB-Haulage"/>
      <sheetName val="HMA-Production-16+400A,B"/>
      <sheetName val="HMA-Paving-16+400A,B"/>
      <sheetName val="HMA-Haulage-16+400AB"/>
      <sheetName val="Tack Coat-17+100B"/>
      <sheetName val="HMA-Production-17+100B"/>
      <sheetName val="HMA-Paving-17+100B"/>
      <sheetName val="HMA-Haulage-17+100B"/>
      <sheetName val="Milling 5cm-ทางลงเชียงราก"/>
      <sheetName val="Tack Coat-ทางลงเชียงราก"/>
      <sheetName val="HMA-Production-ทางลงเชียงราก"/>
      <sheetName val="HMA-Paving-ทางลงเชียงราก"/>
      <sheetName val="HMA-Haulage-ทางลงเชียงราก"/>
      <sheetName val="Toll Fee"/>
      <sheetName val="Traffic Management"/>
      <sheetName val="กำพงกันตก"/>
      <sheetName val="รางระบายน้ำ"/>
      <sheetName val="structure"/>
      <sheetName val="封面_5"/>
      <sheetName val="SUMMERY_(BOQ)4"/>
      <sheetName val="FIRST_FLOOR4"/>
      <sheetName val="SECOND_FLOOR4"/>
      <sheetName val="3RD_FLOOR4"/>
      <sheetName val="4_TH_FLOOR4"/>
      <sheetName val="1ST-4TH_DOOR_WORK4"/>
      <sheetName val="1ST-4TH_MAIL&amp;FEMALE_TOILET4"/>
      <sheetName val="5THFLOOR_LIFT_LOBBY&amp;CORRIDOR4"/>
      <sheetName val="Back_Up4"/>
      <sheetName val="Concrete_Beam4"/>
      <sheetName val="SAN_REDUCED_1"/>
      <sheetName val="S3_Architectural"/>
      <sheetName val="Ratio_Quantities"/>
      <sheetName val="Column_VE_(Coppper)"/>
      <sheetName val="CORE_WALL_(GL_38-39_I-R)VE"/>
      <sheetName val="CORE_WALL_(GL_14-19_I-R)VE"/>
      <sheetName val="CORE_WALL_(GL_27-28_C-F)VE"/>
      <sheetName val="CORE_WALL_(GL_53-54_J)VE"/>
      <sheetName val="CORE_WALL_(GL_56-57_J-P)VE"/>
      <sheetName val="CORE_WALL_(GL_33_C-L)VE"/>
      <sheetName val="RC_Wall"/>
      <sheetName val="Struc__Steel"/>
      <sheetName val="Std_RC_Wall"/>
      <sheetName val="Std__Column_"/>
      <sheetName val="Struc_Check_Table_อาคาร_1"/>
      <sheetName val="ข้อมูลประตู_T1"/>
      <sheetName val="ข้อมูลหน้าต่าง_T1"/>
      <sheetName val="ข้อมูลหน้าต่าง_T3"/>
      <sheetName val="ข้อมูลประตู_T2"/>
      <sheetName val="Data_Sheet"/>
      <sheetName val="EST-FOOTING_(G)"/>
      <sheetName val="Cost_per_SQM_M&amp;E"/>
      <sheetName val="KKC_Brkdwn"/>
      <sheetName val="Factor_F_Data"/>
      <sheetName val="TOTAL_-BUILDING_E1"/>
      <sheetName val="SUM_-_MEP(E1)_"/>
      <sheetName val="Air(E1_)"/>
      <sheetName val="Fp(E1)___"/>
      <sheetName val="SUMMARY_MEP"/>
      <sheetName val="SUM_-_MEP_BUILDING"/>
      <sheetName val="Electrical_System_"/>
      <sheetName val="Commuication_System"/>
      <sheetName val="Air_Conditioning__System__"/>
      <sheetName val="Sanitary_System_"/>
      <sheetName val="Fire_Protection_System_"/>
      <sheetName val="_FS"/>
      <sheetName val="Sch_2_SN"/>
      <sheetName val="Sch_3_FP"/>
      <sheetName val="Sch_4_AC"/>
      <sheetName val="Sch_6_Prelim"/>
      <sheetName val="ปี_2562"/>
      <sheetName val="รายการ_VE"/>
      <sheetName val="Type_A-1"/>
      <sheetName val="Type_A-1M"/>
      <sheetName val="Type_B-1"/>
      <sheetName val="Type_C1"/>
      <sheetName val="Type_C-2"/>
      <sheetName val="Type_C-3"/>
      <sheetName val="Type_C-5"/>
      <sheetName val="Type_DP-5"/>
      <sheetName val="Type_LOFT-1"/>
      <sheetName val="Type_LOFT-2_"/>
      <sheetName val="Type_LOFT-2M"/>
      <sheetName val="Type_LOFT_3"/>
      <sheetName val="Type_LOFT-4"/>
      <sheetName val="Type_LOFT-5"/>
      <sheetName val="Type_LOFT-6"/>
      <sheetName val="Type_LOFT-7"/>
      <sheetName val="Type_PH-A"/>
      <sheetName val="Type_PH-B"/>
      <sheetName val="Type_PH-C"/>
      <sheetName val="Type_PH-D"/>
      <sheetName val="Type_PH-E"/>
      <sheetName val="Sum_LAND"/>
      <sheetName val="SUM_M&amp;E"/>
      <sheetName val="ตกแต่ง-อาคาร A"/>
      <sheetName val="ตกแต่ง-อาคาร B"/>
      <sheetName val="ตกแต่ง-อาคาร C"/>
      <sheetName val="ตกแต่ง-อาคาร E"/>
      <sheetName val="_x0"/>
      <sheetName val="_____@______x0002"/>
      <sheetName val="Grand_Summary_(_Variation)"/>
      <sheetName val="ST_work_con_M"/>
      <sheetName val="ST_work_con_carpark"/>
      <sheetName val="ST_work_M"/>
      <sheetName val="ST_work_Facad(M)_"/>
      <sheetName val="?????@_x005f_x001c__x005f_x005f_x0014"/>
      <sheetName val="STMspry"/>
      <sheetName val="PsychroData"/>
      <sheetName val="Fill-up"/>
      <sheetName val="footing"/>
      <sheetName val="Material"/>
      <sheetName val="bk unit rate"/>
      <sheetName val="Equipment"/>
      <sheetName val="36.rc. pipe(2หน้า)"/>
      <sheetName val="11 ข้อมูลงานCon"/>
      <sheetName val="12 ข้อมูลงานไม้แบบ"/>
      <sheetName val="MS Box"/>
      <sheetName val="MOLP C"/>
      <sheetName val="????_x0"/>
      <sheetName val="3-145 input plan"/>
      <sheetName val="bp bill-mark"/>
      <sheetName val="vo"/>
      <sheetName val="Attach1(สรุปรวม) "/>
      <sheetName val="Attach2(BOQ Detail) "/>
      <sheetName val="Attach3(Measurement)Footing"/>
      <sheetName val="Attach3(Measurement) (Topping)"/>
      <sheetName val="Attach3(Measurement) (FL FINISH"/>
      <sheetName val="Attach3(Check Sheet)"/>
      <sheetName val="Sheet3"/>
      <sheetName val=" (FL Finis)"/>
      <sheetName val="封面_7"/>
      <sheetName val="SUMMERY_(BOQ)6"/>
      <sheetName val="FIRST_FLOOR6"/>
      <sheetName val="SECOND_FLOOR6"/>
      <sheetName val="3RD_FLOOR6"/>
      <sheetName val="4_TH_FLOOR6"/>
      <sheetName val="1ST-4TH_DOOR_WORK6"/>
      <sheetName val="1ST-4TH_MAIL&amp;FEMALE_TOILET6"/>
      <sheetName val="5THFLOOR_LIFT_LOBBY&amp;CORRIDOR6"/>
      <sheetName val="Back_Up6"/>
      <sheetName val="Concrete_Beam6"/>
      <sheetName val="S3_Architectural2"/>
      <sheetName val="ส่งมอบงาน_2"/>
      <sheetName val="Grand_Summary_(2)2"/>
      <sheetName val="Grand_Summary_2"/>
      <sheetName val="_BOQ_WELCOME_2"/>
      <sheetName val="Grand_Sum_VO2"/>
      <sheetName val="Sum_VIP_VO2"/>
      <sheetName val="Ratio_Quantities2"/>
      <sheetName val="Column_VE_(Coppper)2"/>
      <sheetName val="CORE_WALL_(GL_38-39_I-R)VE2"/>
      <sheetName val="CORE_WALL_(GL_14-19_I-R)VE2"/>
      <sheetName val="CORE_WALL_(GL_27-28_C-F)VE2"/>
      <sheetName val="CORE_WALL_(GL_53-54_J)VE2"/>
      <sheetName val="CORE_WALL_(GL_56-57_J-P)VE2"/>
      <sheetName val="CORE_WALL_(GL_33_C-L)VE2"/>
      <sheetName val="RC_Wall2"/>
      <sheetName val="Struc__Steel2"/>
      <sheetName val="Std_RC_Wall2"/>
      <sheetName val="Std__Column_2"/>
      <sheetName val="Struc_Check_Table_อาคาร_12"/>
      <sheetName val="SAN_REDUCED_12"/>
      <sheetName val="ข้อมูลประตู_T12"/>
      <sheetName val="ข้อมูลหน้าต่าง_T12"/>
      <sheetName val="ข้อมูลหน้าต่าง_T32"/>
      <sheetName val="_FS2"/>
      <sheetName val="Sch_2_SN2"/>
      <sheetName val="Sch_3_FP2"/>
      <sheetName val="Sch_4_AC2"/>
      <sheetName val="Sch_6_Prelim2"/>
      <sheetName val="ข้อมูลประตู_T22"/>
      <sheetName val="SUMMARY_MEP2"/>
      <sheetName val="SUM_-_MEP_BUILDING2"/>
      <sheetName val="Electrical_System_2"/>
      <sheetName val="Commuication_System2"/>
      <sheetName val="Air_Conditioning__System__2"/>
      <sheetName val="Sanitary_System_2"/>
      <sheetName val="Fire_Protection_System_2"/>
      <sheetName val="ปี_25622"/>
      <sheetName val="TOTAL_-BUILDING_E12"/>
      <sheetName val="SUM_-_MEP(E1)_2"/>
      <sheetName val="Air(E1_)2"/>
      <sheetName val="Fp(E1)___2"/>
      <sheetName val="Grand_Summary_(_Variation)2"/>
      <sheetName val="ST_work_con_M2"/>
      <sheetName val="ST_work_con_carpark2"/>
      <sheetName val="ST_work_M2"/>
      <sheetName val="ST_work_Facad(M)_2"/>
      <sheetName val="ST_work_carpark1"/>
      <sheetName val="back_up_arc_Car_Park1"/>
      <sheetName val="backup_str_carpark1"/>
      <sheetName val="back_up_arc__M1"/>
      <sheetName val="แยกงาน_ผนัง_พื้น_ฝ้า_สี1"/>
      <sheetName val="Grand_SUMMARY_MEP_1"/>
      <sheetName val="แยกงาน_(2)1"/>
      <sheetName val="Data_Sheet2"/>
      <sheetName val="EST-FOOTING_(G)2"/>
      <sheetName val="Cost_per_SQM_M&amp;E2"/>
      <sheetName val="KKC_Brkdwn2"/>
      <sheetName val="รายการ_VE2"/>
      <sheetName val="Type_A-12"/>
      <sheetName val="Type_A-1M2"/>
      <sheetName val="Type_B-12"/>
      <sheetName val="Type_C12"/>
      <sheetName val="Type_C-22"/>
      <sheetName val="Type_C-32"/>
      <sheetName val="Type_C-52"/>
      <sheetName val="Type_DP-52"/>
      <sheetName val="Type_LOFT-12"/>
      <sheetName val="Type_LOFT-2_2"/>
      <sheetName val="Type_LOFT-2M2"/>
      <sheetName val="Type_LOFT_32"/>
      <sheetName val="Type_LOFT-42"/>
      <sheetName val="Type_LOFT-52"/>
      <sheetName val="Type_LOFT-62"/>
      <sheetName val="Type_LOFT-72"/>
      <sheetName val="Type_PH-A2"/>
      <sheetName val="Type_PH-B2"/>
      <sheetName val="Type_PH-C2"/>
      <sheetName val="Type_PH-D2"/>
      <sheetName val="Type_PH-E2"/>
      <sheetName val="Sum_LAND2"/>
      <sheetName val="SUM_M&amp;E2"/>
      <sheetName val="Factor_F_Data2"/>
      <sheetName val="Garph_Work-Cost1"/>
      <sheetName val="10_ข้อมูลวัสดุ-ค่าดำเนิน1"/>
      <sheetName val="REF_ONLY21"/>
      <sheetName val="Fee_Rate_Summary1"/>
      <sheetName val="OR21_Final_Forecast_Rev_21"/>
      <sheetName val="Summary_Forecast_Budget_1&amp;21"/>
      <sheetName val="Summary_Forecast_Budget_Rev_21"/>
      <sheetName val="Backup_OR21_1"/>
      <sheetName val="BOQ__VI_03_09_19_1"/>
      <sheetName val="Backup_BR_BMA1"/>
      <sheetName val="Budget_for_ENT1"/>
      <sheetName val="ADJ__D-Wall&amp;BR_Ent__Rev_2_11"/>
      <sheetName val="Rebar+Conพื้น_Waste10%1"/>
      <sheetName val="Backup_D-Wall_Ent__13_07_191"/>
      <sheetName val="Backup_BR_ENT__13_07_191"/>
      <sheetName val="IMP_OR21_2019_07_111"/>
      <sheetName val="Discounted_Cash_Flow1"/>
      <sheetName val="A1_21"/>
      <sheetName val="Construction_cost_assumption1"/>
      <sheetName val="JLL_Assumption1"/>
      <sheetName val="Retail_Program&amp;Rev_Assumption1"/>
      <sheetName val="Car_1"/>
      <sheetName val="TDC_COA_Sumry1"/>
      <sheetName val="COA_Sumry_by_Area1"/>
      <sheetName val="COA_Sumry_by_Contr1"/>
      <sheetName val="COA_Sumry_by_RG1"/>
      <sheetName val="TDC_COA_Grp_Sumry1"/>
      <sheetName val="TDC_Item_Dets-Full1"/>
      <sheetName val="TDC_Item_Dets-IPM-Full1"/>
      <sheetName val="TDC_Item_Dets1"/>
      <sheetName val="TDC_Item_Sumry1"/>
      <sheetName val="TDC_Key_Qty_Sumry1"/>
      <sheetName val="List_-_Components1"/>
      <sheetName val="List_-_Equipment1"/>
      <sheetName val="Project_Metrics1"/>
      <sheetName val="COA_Sumry_-_Std_Imp1"/>
      <sheetName val="Contr_TDC_-_Std_Imp1"/>
      <sheetName val="Item_Sumry_-_Std_Imp1"/>
      <sheetName val="Proj_TIC_-_Std_Imp1"/>
      <sheetName val="Unit_Costs_-_Std_Imp1"/>
      <sheetName val="Unit_MH_-_Std_Imp1"/>
      <sheetName val="Bill_No__2_-_Carpark1"/>
      <sheetName val="King_11"/>
      <sheetName val="detail_1"/>
      <sheetName val="แผนงาน_อบต_ท่าลาน(ส่งเทศบาล)1"/>
      <sheetName val="back_up_FL_41"/>
      <sheetName val="BOX_Cryostat_Details1"/>
      <sheetName val="Driver_Linac_Layout1"/>
      <sheetName val="Magnet_Details1"/>
      <sheetName val="ทำนบดิน_41"/>
      <sheetName val="Purchase_Order1"/>
      <sheetName val="Customize_Your_Purchase_Order1"/>
      <sheetName val="Factor_F_งาน_DB_1"/>
      <sheetName val="Site_OH-Main_Construction1"/>
      <sheetName val="Site_OH-HMA1"/>
      <sheetName val="Para_Slurry_Seal1"/>
      <sheetName val="Agg__for_Para_Type_III1"/>
      <sheetName val="Agg__for_Para_TypeIII_Haulage1"/>
      <sheetName val="Tack_Coat-16+400A,B1"/>
      <sheetName val="Earth_Excavation1"/>
      <sheetName val="B1_Selected_Mat1"/>
      <sheetName val="B1_CTB_In-Plant1"/>
      <sheetName val="Tack_Coat-17+100B1"/>
      <sheetName val="Milling_5cm-ทางลงเชียงราก1"/>
      <sheetName val="Tack_Coat-ทางลงเชียงราก1"/>
      <sheetName val="Toll_Fee1"/>
      <sheetName val="Traffic_Management1"/>
      <sheetName val="bk_unit_rate1"/>
      <sheetName val="ตกแต่ง-อาคาร_A1"/>
      <sheetName val="ตกแต่ง-อาคาร_B1"/>
      <sheetName val="ตกแต่ง-อาคาร_C1"/>
      <sheetName val="ตกแต่ง-อาคาร_E1"/>
      <sheetName val="36_rc__pipe(2หน้า)1"/>
      <sheetName val="11_ข้อมูลงานCon1"/>
      <sheetName val="12_ข้อมูลงานไม้แบบ1"/>
      <sheetName val="MS_Box1"/>
      <sheetName val="MOLP_C1"/>
      <sheetName val="3-145_input_plan1"/>
      <sheetName val="bp_bill-mark1"/>
      <sheetName val="Attach1(สรุปรวม)_1"/>
      <sheetName val="Attach2(BOQ_Detail)_1"/>
      <sheetName val="Attach3(Measurement)_(Topping)1"/>
      <sheetName val="Attach3(Measurement)_(FL_FINIS1"/>
      <sheetName val="Attach3(Check_Sheet)1"/>
      <sheetName val="_(FL_Finis)1"/>
      <sheetName val="封面_6"/>
      <sheetName val="SUMMERY_(BOQ)5"/>
      <sheetName val="FIRST_FLOOR5"/>
      <sheetName val="SECOND_FLOOR5"/>
      <sheetName val="3RD_FLOOR5"/>
      <sheetName val="4_TH_FLOOR5"/>
      <sheetName val="1ST-4TH_DOOR_WORK5"/>
      <sheetName val="1ST-4TH_MAIL&amp;FEMALE_TOILET5"/>
      <sheetName val="5THFLOOR_LIFT_LOBBY&amp;CORRIDOR5"/>
      <sheetName val="Back_Up5"/>
      <sheetName val="Concrete_Beam5"/>
      <sheetName val="S3_Architectural1"/>
      <sheetName val="ส่งมอบงาน_1"/>
      <sheetName val="Grand_Summary_(2)1"/>
      <sheetName val="Grand_Summary_1"/>
      <sheetName val="_BOQ_WELCOME_1"/>
      <sheetName val="Grand_Sum_VO1"/>
      <sheetName val="Sum_VIP_VO1"/>
      <sheetName val="Ratio_Quantities1"/>
      <sheetName val="Column_VE_(Coppper)1"/>
      <sheetName val="CORE_WALL_(GL_38-39_I-R)VE1"/>
      <sheetName val="CORE_WALL_(GL_14-19_I-R)VE1"/>
      <sheetName val="CORE_WALL_(GL_27-28_C-F)VE1"/>
      <sheetName val="CORE_WALL_(GL_53-54_J)VE1"/>
      <sheetName val="CORE_WALL_(GL_56-57_J-P)VE1"/>
      <sheetName val="CORE_WALL_(GL_33_C-L)VE1"/>
      <sheetName val="RC_Wall1"/>
      <sheetName val="Struc__Steel1"/>
      <sheetName val="Std_RC_Wall1"/>
      <sheetName val="Std__Column_1"/>
      <sheetName val="Struc_Check_Table_อาคาร_11"/>
      <sheetName val="SAN_REDUCED_11"/>
      <sheetName val="ข้อมูลประตู_T11"/>
      <sheetName val="ข้อมูลหน้าต่าง_T11"/>
      <sheetName val="ข้อมูลหน้าต่าง_T31"/>
      <sheetName val="_FS1"/>
      <sheetName val="Sch_2_SN1"/>
      <sheetName val="Sch_3_FP1"/>
      <sheetName val="Sch_4_AC1"/>
      <sheetName val="Sch_6_Prelim1"/>
      <sheetName val="ข้อมูลประตู_T21"/>
      <sheetName val="SUMMARY_MEP1"/>
      <sheetName val="SUM_-_MEP_BUILDING1"/>
      <sheetName val="Electrical_System_1"/>
      <sheetName val="Commuication_System1"/>
      <sheetName val="Air_Conditioning__System__1"/>
      <sheetName val="Sanitary_System_1"/>
      <sheetName val="Fire_Protection_System_1"/>
      <sheetName val="ปี_25621"/>
      <sheetName val="TOTAL_-BUILDING_E11"/>
      <sheetName val="SUM_-_MEP(E1)_1"/>
      <sheetName val="Air(E1_)1"/>
      <sheetName val="Fp(E1)___1"/>
      <sheetName val="Grand_Summary_(_Variation)1"/>
      <sheetName val="ST_work_con_M1"/>
      <sheetName val="ST_work_con_carpark1"/>
      <sheetName val="ST_work_M1"/>
      <sheetName val="ST_work_Facad(M)_1"/>
      <sheetName val="ST_work_carpark"/>
      <sheetName val="back_up_arc_Car_Park"/>
      <sheetName val="backup_str_carpark"/>
      <sheetName val="back_up_arc__M"/>
      <sheetName val="แยกงาน_ผนัง_พื้น_ฝ้า_สี"/>
      <sheetName val="Grand_SUMMARY_MEP_"/>
      <sheetName val="แยกงาน_(2)"/>
      <sheetName val="Data_Sheet1"/>
      <sheetName val="EST-FOOTING_(G)1"/>
      <sheetName val="Cost_per_SQM_M&amp;E1"/>
      <sheetName val="KKC_Brkdwn1"/>
      <sheetName val="รายการ_VE1"/>
      <sheetName val="Type_A-11"/>
      <sheetName val="Type_A-1M1"/>
      <sheetName val="Type_B-11"/>
      <sheetName val="Type_C11"/>
      <sheetName val="Type_C-21"/>
      <sheetName val="Type_C-31"/>
      <sheetName val="Type_C-51"/>
      <sheetName val="Type_DP-51"/>
      <sheetName val="Type_LOFT-11"/>
      <sheetName val="Type_LOFT-2_1"/>
      <sheetName val="Type_LOFT-2M1"/>
      <sheetName val="Type_LOFT_31"/>
      <sheetName val="Type_LOFT-41"/>
      <sheetName val="Type_LOFT-51"/>
      <sheetName val="Type_LOFT-61"/>
      <sheetName val="Type_LOFT-71"/>
      <sheetName val="Type_PH-A1"/>
      <sheetName val="Type_PH-B1"/>
      <sheetName val="Type_PH-C1"/>
      <sheetName val="Type_PH-D1"/>
      <sheetName val="Type_PH-E1"/>
      <sheetName val="Sum_LAND1"/>
      <sheetName val="SUM_M&amp;E1"/>
      <sheetName val="Factor_F_Data1"/>
      <sheetName val="Garph_Work-Cost"/>
      <sheetName val="10_ข้อมูลวัสดุ-ค่าดำเนิน"/>
      <sheetName val="REF_ONLY2"/>
      <sheetName val="Fee_Rate_Summary"/>
      <sheetName val="OR21_Final_Forecast_Rev_2"/>
      <sheetName val="Summary_Forecast_Budget_1&amp;2"/>
      <sheetName val="Summary_Forecast_Budget_Rev_2"/>
      <sheetName val="Backup_OR21_"/>
      <sheetName val="BOQ__VI_03_09_19_"/>
      <sheetName val="Backup_BR_BMA"/>
      <sheetName val="Budget_for_ENT"/>
      <sheetName val="ADJ__D-Wall&amp;BR_Ent__Rev_2_1"/>
      <sheetName val="Rebar+Conพื้น_Waste10%"/>
      <sheetName val="Backup_D-Wall_Ent__13_07_19"/>
      <sheetName val="Backup_BR_ENT__13_07_19"/>
      <sheetName val="IMP_OR21_2019_07_11"/>
      <sheetName val="Discounted_Cash_Flow"/>
      <sheetName val="A1_2"/>
      <sheetName val="Construction_cost_assumption"/>
      <sheetName val="JLL_Assumption"/>
      <sheetName val="Retail_Program&amp;Rev_Assumption"/>
      <sheetName val="Car_"/>
      <sheetName val="TDC_COA_Sumry"/>
      <sheetName val="COA_Sumry_by_Area"/>
      <sheetName val="COA_Sumry_by_Contr"/>
      <sheetName val="COA_Sumry_by_RG"/>
      <sheetName val="TDC_COA_Grp_Sumry"/>
      <sheetName val="TDC_Item_Dets-Full"/>
      <sheetName val="TDC_Item_Dets-IPM-Full"/>
      <sheetName val="TDC_Item_Dets"/>
      <sheetName val="TDC_Item_Sumry"/>
      <sheetName val="TDC_Key_Qty_Sumry"/>
      <sheetName val="List_-_Components"/>
      <sheetName val="List_-_Equipment"/>
      <sheetName val="Project_Metrics"/>
      <sheetName val="COA_Sumry_-_Std_Imp"/>
      <sheetName val="Contr_TDC_-_Std_Imp"/>
      <sheetName val="Item_Sumry_-_Std_Imp"/>
      <sheetName val="Proj_TIC_-_Std_Imp"/>
      <sheetName val="Unit_Costs_-_Std_Imp"/>
      <sheetName val="Unit_MH_-_Std_Imp"/>
      <sheetName val="Bill_No__2_-_Carpark"/>
      <sheetName val="King_1"/>
      <sheetName val="detail_"/>
      <sheetName val="แผนงาน_อบต_ท่าลาน(ส่งเทศบาล)"/>
      <sheetName val="back_up_FL_4"/>
      <sheetName val="BOX_Cryostat_Details"/>
      <sheetName val="Driver_Linac_Layout"/>
      <sheetName val="Magnet_Details"/>
      <sheetName val="ทำนบดิน_4"/>
      <sheetName val="Purchase_Order"/>
      <sheetName val="Customize_Your_Purchase_Order"/>
      <sheetName val="Factor_F_งาน_DB_"/>
      <sheetName val="Site_OH-Main_Construction"/>
      <sheetName val="Site_OH-HMA"/>
      <sheetName val="Para_Slurry_Seal"/>
      <sheetName val="Agg__for_Para_Type_III"/>
      <sheetName val="Agg__for_Para_TypeIII_Haulage"/>
      <sheetName val="Tack_Coat-16+400A,B"/>
      <sheetName val="Earth_Excavation"/>
      <sheetName val="B1_Selected_Mat"/>
      <sheetName val="B1_CTB_In-Plant"/>
      <sheetName val="Tack_Coat-17+100B"/>
      <sheetName val="Milling_5cm-ทางลงเชียงราก"/>
      <sheetName val="Tack_Coat-ทางลงเชียงราก"/>
      <sheetName val="Toll_Fee"/>
      <sheetName val="Traffic_Management"/>
      <sheetName val="bk_unit_rate"/>
      <sheetName val="ตกแต่ง-อาคาร_A"/>
      <sheetName val="ตกแต่ง-อาคาร_B"/>
      <sheetName val="ตกแต่ง-อาคาร_C"/>
      <sheetName val="ตกแต่ง-อาคาร_E"/>
      <sheetName val="36_rc__pipe(2หน้า)"/>
      <sheetName val="11_ข้อมูลงานCon"/>
      <sheetName val="12_ข้อมูลงานไม้แบบ"/>
      <sheetName val="MS_Box"/>
      <sheetName val="MOLP_C"/>
      <sheetName val="3-145_input_plan"/>
      <sheetName val="bp_bill-mark"/>
      <sheetName val="Attach1(สรุปรวม)_"/>
      <sheetName val="Attach2(BOQ_Detail)_"/>
      <sheetName val="Attach3(Measurement)_(Topping)"/>
      <sheetName val="Attach3(Measurement)_(FL_FINISH"/>
      <sheetName val="Attach3(Check_Sheet)"/>
      <sheetName val="_(FL_Finis)"/>
    </sheetNames>
    <sheetDataSet>
      <sheetData sheetId="0"/>
      <sheetData sheetId="1"/>
      <sheetData sheetId="2"/>
      <sheetData sheetId="3">
        <row r="307">
          <cell r="C307">
            <v>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 refreshError="1"/>
      <sheetData sheetId="130">
        <row r="307">
          <cell r="C307">
            <v>0</v>
          </cell>
        </row>
      </sheetData>
      <sheetData sheetId="131">
        <row r="307">
          <cell r="C307">
            <v>0</v>
          </cell>
        </row>
      </sheetData>
      <sheetData sheetId="132">
        <row r="307">
          <cell r="C307">
            <v>0</v>
          </cell>
        </row>
      </sheetData>
      <sheetData sheetId="133">
        <row r="307">
          <cell r="C307">
            <v>0</v>
          </cell>
        </row>
      </sheetData>
      <sheetData sheetId="134">
        <row r="307">
          <cell r="C307">
            <v>0</v>
          </cell>
        </row>
      </sheetData>
      <sheetData sheetId="135">
        <row r="307">
          <cell r="C307">
            <v>0</v>
          </cell>
        </row>
      </sheetData>
      <sheetData sheetId="136" refreshError="1"/>
      <sheetData sheetId="137" refreshError="1"/>
      <sheetData sheetId="138">
        <row r="307">
          <cell r="C307">
            <v>0</v>
          </cell>
        </row>
      </sheetData>
      <sheetData sheetId="139">
        <row r="307">
          <cell r="C307">
            <v>0</v>
          </cell>
        </row>
      </sheetData>
      <sheetData sheetId="140">
        <row r="307">
          <cell r="C307">
            <v>0</v>
          </cell>
        </row>
      </sheetData>
      <sheetData sheetId="141">
        <row r="307">
          <cell r="C307">
            <v>0</v>
          </cell>
        </row>
      </sheetData>
      <sheetData sheetId="142">
        <row r="307">
          <cell r="C307">
            <v>0</v>
          </cell>
        </row>
      </sheetData>
      <sheetData sheetId="143">
        <row r="307">
          <cell r="C307">
            <v>0</v>
          </cell>
        </row>
      </sheetData>
      <sheetData sheetId="144">
        <row r="307">
          <cell r="C307">
            <v>0</v>
          </cell>
        </row>
      </sheetData>
      <sheetData sheetId="145">
        <row r="307">
          <cell r="C307">
            <v>0</v>
          </cell>
        </row>
      </sheetData>
      <sheetData sheetId="146">
        <row r="307">
          <cell r="C307">
            <v>0</v>
          </cell>
        </row>
      </sheetData>
      <sheetData sheetId="147">
        <row r="307">
          <cell r="C307">
            <v>0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>
        <row r="307">
          <cell r="C307">
            <v>0</v>
          </cell>
        </row>
      </sheetData>
      <sheetData sheetId="155">
        <row r="307">
          <cell r="C307">
            <v>0</v>
          </cell>
        </row>
      </sheetData>
      <sheetData sheetId="156">
        <row r="307">
          <cell r="C307">
            <v>0</v>
          </cell>
        </row>
      </sheetData>
      <sheetData sheetId="157">
        <row r="307">
          <cell r="C307">
            <v>0</v>
          </cell>
        </row>
      </sheetData>
      <sheetData sheetId="158">
        <row r="307">
          <cell r="C307">
            <v>0</v>
          </cell>
        </row>
      </sheetData>
      <sheetData sheetId="159">
        <row r="307">
          <cell r="C307">
            <v>0</v>
          </cell>
        </row>
      </sheetData>
      <sheetData sheetId="160" refreshError="1"/>
      <sheetData sheetId="161">
        <row r="307">
          <cell r="C307">
            <v>0</v>
          </cell>
        </row>
      </sheetData>
      <sheetData sheetId="162">
        <row r="307">
          <cell r="C307">
            <v>0</v>
          </cell>
        </row>
      </sheetData>
      <sheetData sheetId="163">
        <row r="307">
          <cell r="C307">
            <v>0</v>
          </cell>
        </row>
      </sheetData>
      <sheetData sheetId="164">
        <row r="307">
          <cell r="C307">
            <v>0</v>
          </cell>
        </row>
      </sheetData>
      <sheetData sheetId="165">
        <row r="307">
          <cell r="C307">
            <v>0</v>
          </cell>
        </row>
      </sheetData>
      <sheetData sheetId="166">
        <row r="307">
          <cell r="C307">
            <v>0</v>
          </cell>
        </row>
      </sheetData>
      <sheetData sheetId="167">
        <row r="307">
          <cell r="C307">
            <v>0</v>
          </cell>
        </row>
      </sheetData>
      <sheetData sheetId="168">
        <row r="307">
          <cell r="C307">
            <v>0</v>
          </cell>
        </row>
      </sheetData>
      <sheetData sheetId="169">
        <row r="307">
          <cell r="C307">
            <v>0</v>
          </cell>
        </row>
      </sheetData>
      <sheetData sheetId="170">
        <row r="307">
          <cell r="C307">
            <v>0</v>
          </cell>
        </row>
      </sheetData>
      <sheetData sheetId="171">
        <row r="307">
          <cell r="C307">
            <v>0</v>
          </cell>
        </row>
      </sheetData>
      <sheetData sheetId="172">
        <row r="307">
          <cell r="C307">
            <v>0</v>
          </cell>
        </row>
      </sheetData>
      <sheetData sheetId="173">
        <row r="307">
          <cell r="C307">
            <v>0</v>
          </cell>
        </row>
      </sheetData>
      <sheetData sheetId="174">
        <row r="307">
          <cell r="C307">
            <v>0</v>
          </cell>
        </row>
      </sheetData>
      <sheetData sheetId="175">
        <row r="307">
          <cell r="C307">
            <v>0</v>
          </cell>
        </row>
      </sheetData>
      <sheetData sheetId="176">
        <row r="307">
          <cell r="C307">
            <v>0</v>
          </cell>
        </row>
      </sheetData>
      <sheetData sheetId="177">
        <row r="307">
          <cell r="C307">
            <v>0</v>
          </cell>
        </row>
      </sheetData>
      <sheetData sheetId="178">
        <row r="307">
          <cell r="C307">
            <v>0</v>
          </cell>
        </row>
      </sheetData>
      <sheetData sheetId="179">
        <row r="307">
          <cell r="C307">
            <v>0</v>
          </cell>
        </row>
      </sheetData>
      <sheetData sheetId="180">
        <row r="307">
          <cell r="C307">
            <v>0</v>
          </cell>
        </row>
      </sheetData>
      <sheetData sheetId="181">
        <row r="307">
          <cell r="C307">
            <v>0</v>
          </cell>
        </row>
      </sheetData>
      <sheetData sheetId="182">
        <row r="307">
          <cell r="C307">
            <v>0</v>
          </cell>
        </row>
      </sheetData>
      <sheetData sheetId="183">
        <row r="307">
          <cell r="C307">
            <v>0</v>
          </cell>
        </row>
      </sheetData>
      <sheetData sheetId="184"/>
      <sheetData sheetId="185"/>
      <sheetData sheetId="186"/>
      <sheetData sheetId="187"/>
      <sheetData sheetId="188"/>
      <sheetData sheetId="189">
        <row r="307">
          <cell r="C307">
            <v>0</v>
          </cell>
        </row>
      </sheetData>
      <sheetData sheetId="190">
        <row r="307">
          <cell r="C307">
            <v>0</v>
          </cell>
        </row>
      </sheetData>
      <sheetData sheetId="191"/>
      <sheetData sheetId="192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 refreshError="1"/>
      <sheetData sheetId="200">
        <row r="307">
          <cell r="C307">
            <v>0</v>
          </cell>
        </row>
      </sheetData>
      <sheetData sheetId="201">
        <row r="307">
          <cell r="C307">
            <v>0</v>
          </cell>
        </row>
      </sheetData>
      <sheetData sheetId="202">
        <row r="307">
          <cell r="C307">
            <v>0</v>
          </cell>
        </row>
      </sheetData>
      <sheetData sheetId="203" refreshError="1"/>
      <sheetData sheetId="204">
        <row r="307">
          <cell r="C307">
            <v>0</v>
          </cell>
        </row>
      </sheetData>
      <sheetData sheetId="205"/>
      <sheetData sheetId="206">
        <row r="307">
          <cell r="C307">
            <v>0</v>
          </cell>
        </row>
      </sheetData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>
        <row r="307">
          <cell r="C307">
            <v>0</v>
          </cell>
        </row>
      </sheetData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307">
          <cell r="C307">
            <v>0</v>
          </cell>
        </row>
      </sheetData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>
        <row r="307">
          <cell r="C307" t="str">
            <v>Lean Concrete  ( 0.10 cm.)</v>
          </cell>
        </row>
      </sheetData>
      <sheetData sheetId="264">
        <row r="307">
          <cell r="C307" t="str">
            <v>Lean Concrete  ( 0.10 cm.)</v>
          </cell>
        </row>
      </sheetData>
      <sheetData sheetId="265"/>
      <sheetData sheetId="266">
        <row r="307">
          <cell r="C307" t="str">
            <v>Lean Concrete  ( 0.10 cm.)</v>
          </cell>
        </row>
      </sheetData>
      <sheetData sheetId="267"/>
      <sheetData sheetId="268">
        <row r="307">
          <cell r="C307" t="str">
            <v>Lean Concrete  ( 0.10 cm.)</v>
          </cell>
        </row>
      </sheetData>
      <sheetData sheetId="269"/>
      <sheetData sheetId="270">
        <row r="307">
          <cell r="C307" t="str">
            <v>Lean Concrete  ( 0.10 cm.)</v>
          </cell>
        </row>
      </sheetData>
      <sheetData sheetId="271"/>
      <sheetData sheetId="272"/>
      <sheetData sheetId="273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/>
      <sheetData sheetId="308" refreshError="1"/>
      <sheetData sheetId="309" refreshError="1"/>
      <sheetData sheetId="310"/>
      <sheetData sheetId="311"/>
      <sheetData sheetId="312"/>
      <sheetData sheetId="313" refreshError="1"/>
      <sheetData sheetId="314" refreshError="1"/>
      <sheetData sheetId="315" refreshError="1"/>
      <sheetData sheetId="316" refreshError="1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 refreshError="1"/>
      <sheetData sheetId="454" refreshError="1"/>
      <sheetData sheetId="455" refreshError="1"/>
      <sheetData sheetId="456" refreshError="1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>
        <row r="307">
          <cell r="C307">
            <v>0</v>
          </cell>
        </row>
      </sheetData>
      <sheetData sheetId="525">
        <row r="307">
          <cell r="C307">
            <v>0</v>
          </cell>
        </row>
      </sheetData>
      <sheetData sheetId="526">
        <row r="307">
          <cell r="C307">
            <v>0</v>
          </cell>
        </row>
      </sheetData>
      <sheetData sheetId="527">
        <row r="307">
          <cell r="C307">
            <v>0</v>
          </cell>
        </row>
      </sheetData>
      <sheetData sheetId="528">
        <row r="307">
          <cell r="C307">
            <v>0</v>
          </cell>
        </row>
      </sheetData>
      <sheetData sheetId="529"/>
      <sheetData sheetId="530">
        <row r="307">
          <cell r="C307">
            <v>0</v>
          </cell>
        </row>
      </sheetData>
      <sheetData sheetId="531">
        <row r="307">
          <cell r="C307">
            <v>0</v>
          </cell>
        </row>
      </sheetData>
      <sheetData sheetId="532">
        <row r="307">
          <cell r="C307">
            <v>0</v>
          </cell>
        </row>
      </sheetData>
      <sheetData sheetId="533">
        <row r="307">
          <cell r="C307">
            <v>0</v>
          </cell>
        </row>
      </sheetData>
      <sheetData sheetId="534">
        <row r="307">
          <cell r="C307">
            <v>0</v>
          </cell>
        </row>
      </sheetData>
      <sheetData sheetId="535">
        <row r="307">
          <cell r="C307">
            <v>0</v>
          </cell>
        </row>
      </sheetData>
      <sheetData sheetId="536">
        <row r="307">
          <cell r="C307">
            <v>0</v>
          </cell>
        </row>
      </sheetData>
      <sheetData sheetId="537">
        <row r="307">
          <cell r="C307">
            <v>0</v>
          </cell>
        </row>
      </sheetData>
      <sheetData sheetId="538">
        <row r="307">
          <cell r="C307">
            <v>0</v>
          </cell>
        </row>
      </sheetData>
      <sheetData sheetId="539">
        <row r="307">
          <cell r="C307">
            <v>0</v>
          </cell>
        </row>
      </sheetData>
      <sheetData sheetId="540">
        <row r="307">
          <cell r="C307">
            <v>0</v>
          </cell>
        </row>
      </sheetData>
      <sheetData sheetId="541">
        <row r="307">
          <cell r="C307">
            <v>0</v>
          </cell>
        </row>
      </sheetData>
      <sheetData sheetId="542">
        <row r="307">
          <cell r="C307">
            <v>0</v>
          </cell>
        </row>
      </sheetData>
      <sheetData sheetId="543"/>
      <sheetData sheetId="544"/>
      <sheetData sheetId="545"/>
      <sheetData sheetId="546"/>
      <sheetData sheetId="547"/>
      <sheetData sheetId="548"/>
      <sheetData sheetId="549">
        <row r="307">
          <cell r="C307">
            <v>0</v>
          </cell>
        </row>
      </sheetData>
      <sheetData sheetId="550"/>
      <sheetData sheetId="551"/>
      <sheetData sheetId="552"/>
      <sheetData sheetId="553"/>
      <sheetData sheetId="554"/>
      <sheetData sheetId="555"/>
      <sheetData sheetId="556"/>
      <sheetData sheetId="557">
        <row r="307">
          <cell r="C307">
            <v>0</v>
          </cell>
        </row>
      </sheetData>
      <sheetData sheetId="558">
        <row r="307">
          <cell r="C307">
            <v>0</v>
          </cell>
        </row>
      </sheetData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>
        <row r="307">
          <cell r="C307">
            <v>0</v>
          </cell>
        </row>
      </sheetData>
      <sheetData sheetId="583"/>
      <sheetData sheetId="584"/>
      <sheetData sheetId="585"/>
      <sheetData sheetId="586"/>
      <sheetData sheetId="587">
        <row r="307">
          <cell r="C307" t="str">
            <v>Lean Concrete  ( 0.10 cm.)</v>
          </cell>
        </row>
      </sheetData>
      <sheetData sheetId="588">
        <row r="307">
          <cell r="C307" t="str">
            <v>Lean Concrete  ( 0.10 cm.)</v>
          </cell>
        </row>
      </sheetData>
      <sheetData sheetId="589"/>
      <sheetData sheetId="590">
        <row r="307">
          <cell r="C307" t="str">
            <v>Lean Concrete  ( 0.10 cm.)</v>
          </cell>
        </row>
      </sheetData>
      <sheetData sheetId="591"/>
      <sheetData sheetId="592">
        <row r="307">
          <cell r="C307" t="str">
            <v>Lean Concrete  ( 0.10 cm.)</v>
          </cell>
        </row>
      </sheetData>
      <sheetData sheetId="593"/>
      <sheetData sheetId="594">
        <row r="307">
          <cell r="C307" t="str">
            <v>Lean Concrete  ( 0.10 cm.)</v>
          </cell>
        </row>
      </sheetData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>
        <row r="307">
          <cell r="C307">
            <v>0</v>
          </cell>
        </row>
      </sheetData>
      <sheetData sheetId="704">
        <row r="307">
          <cell r="C307">
            <v>0</v>
          </cell>
        </row>
      </sheetData>
      <sheetData sheetId="705">
        <row r="307">
          <cell r="C307">
            <v>0</v>
          </cell>
        </row>
      </sheetData>
      <sheetData sheetId="706">
        <row r="307">
          <cell r="C307">
            <v>0</v>
          </cell>
        </row>
      </sheetData>
      <sheetData sheetId="707">
        <row r="307">
          <cell r="C307">
            <v>0</v>
          </cell>
        </row>
      </sheetData>
      <sheetData sheetId="708"/>
      <sheetData sheetId="709">
        <row r="307">
          <cell r="C307">
            <v>0</v>
          </cell>
        </row>
      </sheetData>
      <sheetData sheetId="710">
        <row r="307">
          <cell r="C307">
            <v>0</v>
          </cell>
        </row>
      </sheetData>
      <sheetData sheetId="711">
        <row r="307">
          <cell r="C307">
            <v>0</v>
          </cell>
        </row>
      </sheetData>
      <sheetData sheetId="712">
        <row r="307">
          <cell r="C307">
            <v>0</v>
          </cell>
        </row>
      </sheetData>
      <sheetData sheetId="713">
        <row r="307">
          <cell r="C307">
            <v>0</v>
          </cell>
        </row>
      </sheetData>
      <sheetData sheetId="714">
        <row r="307">
          <cell r="C307">
            <v>0</v>
          </cell>
        </row>
      </sheetData>
      <sheetData sheetId="715">
        <row r="307">
          <cell r="C307">
            <v>0</v>
          </cell>
        </row>
      </sheetData>
      <sheetData sheetId="716">
        <row r="307">
          <cell r="C307">
            <v>0</v>
          </cell>
        </row>
      </sheetData>
      <sheetData sheetId="717">
        <row r="307">
          <cell r="C307">
            <v>0</v>
          </cell>
        </row>
      </sheetData>
      <sheetData sheetId="718">
        <row r="307">
          <cell r="C307">
            <v>0</v>
          </cell>
        </row>
      </sheetData>
      <sheetData sheetId="719">
        <row r="307">
          <cell r="C307">
            <v>0</v>
          </cell>
        </row>
      </sheetData>
      <sheetData sheetId="720">
        <row r="307">
          <cell r="C307">
            <v>0</v>
          </cell>
        </row>
      </sheetData>
      <sheetData sheetId="721">
        <row r="307">
          <cell r="C307">
            <v>0</v>
          </cell>
        </row>
      </sheetData>
      <sheetData sheetId="722"/>
      <sheetData sheetId="723"/>
      <sheetData sheetId="724"/>
      <sheetData sheetId="725"/>
      <sheetData sheetId="726"/>
      <sheetData sheetId="727"/>
      <sheetData sheetId="728">
        <row r="307">
          <cell r="C307">
            <v>0</v>
          </cell>
        </row>
      </sheetData>
      <sheetData sheetId="729"/>
      <sheetData sheetId="730"/>
      <sheetData sheetId="731"/>
      <sheetData sheetId="732"/>
      <sheetData sheetId="733"/>
      <sheetData sheetId="734"/>
      <sheetData sheetId="735"/>
      <sheetData sheetId="736">
        <row r="307">
          <cell r="C307">
            <v>0</v>
          </cell>
        </row>
      </sheetData>
      <sheetData sheetId="737">
        <row r="307">
          <cell r="C307">
            <v>0</v>
          </cell>
        </row>
      </sheetData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>
        <row r="307">
          <cell r="C307">
            <v>0</v>
          </cell>
        </row>
      </sheetData>
      <sheetData sheetId="762"/>
      <sheetData sheetId="763"/>
      <sheetData sheetId="764"/>
      <sheetData sheetId="765"/>
      <sheetData sheetId="766">
        <row r="307">
          <cell r="C307" t="str">
            <v>Lean Concrete  ( 0.10 cm.)</v>
          </cell>
        </row>
      </sheetData>
      <sheetData sheetId="767">
        <row r="307">
          <cell r="C307" t="str">
            <v>Lean Concrete  ( 0.10 cm.)</v>
          </cell>
        </row>
      </sheetData>
      <sheetData sheetId="768"/>
      <sheetData sheetId="769">
        <row r="307">
          <cell r="C307" t="str">
            <v>Lean Concrete  ( 0.10 cm.)</v>
          </cell>
        </row>
      </sheetData>
      <sheetData sheetId="770"/>
      <sheetData sheetId="771">
        <row r="307">
          <cell r="C307" t="str">
            <v>Lean Concrete  ( 0.10 cm.)</v>
          </cell>
        </row>
      </sheetData>
      <sheetData sheetId="772"/>
      <sheetData sheetId="773">
        <row r="307">
          <cell r="C307" t="str">
            <v>Lean Concrete  ( 0.10 cm.)</v>
          </cell>
        </row>
      </sheetData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"/>
      <sheetName val="BankofThailand"/>
      <sheetName val="TAC"/>
      <sheetName val="รามไทย"/>
      <sheetName val="FORM"/>
      <sheetName val="Quote"/>
      <sheetName val="ตามลูกค้าต้องการ"/>
      <sheetName val="ราคาหนังแท้-เทียม"/>
      <sheetName val="สรุ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ใบสรุปราคา"/>
      <sheetName val="สรุปหมวดงาน"/>
      <sheetName val="boq"/>
      <sheetName val="PL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"/>
      <sheetName val="LITF"/>
      <sheetName val="EE-SIMC (2)"/>
      <sheetName val="sum_1"/>
      <sheetName val="EE-SIMC_(2)1"/>
      <sheetName val="sum_"/>
      <sheetName val="EE-SIMC_(2)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ใบสรุปราคา"/>
      <sheetName val="สรุปหมวดงาน"/>
      <sheetName val="boq"/>
      <sheetName val="LITF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สรุปพัสดุ"/>
      <sheetName val="ปร.6"/>
      <sheetName val="ปร5ก-1"/>
      <sheetName val="Sheet1"/>
      <sheetName val="ปร5ข."/>
      <sheetName val="ปร4(ก)"/>
      <sheetName val="ปร4(ข)"/>
      <sheetName val="ปร4พ"/>
    </sheetNames>
    <sheetDataSet>
      <sheetData sheetId="0" refreshError="1"/>
      <sheetData sheetId="1" refreshError="1">
        <row r="28">
          <cell r="A28" t="str">
            <v>.........................................................................................</v>
          </cell>
        </row>
        <row r="30">
          <cell r="A30" t="str">
            <v>ประธานกรรมการกำหนดราคากลาง</v>
          </cell>
        </row>
        <row r="31">
          <cell r="A31" t="str">
            <v>................................................................</v>
          </cell>
        </row>
        <row r="33">
          <cell r="A33" t="str">
            <v>กรรมการกำหนดราคากลาง</v>
          </cell>
        </row>
      </sheetData>
      <sheetData sheetId="2" refreshError="1">
        <row r="3">
          <cell r="A3" t="str">
            <v xml:space="preserve">  กลุ่มงาน/งานก่อสร้าง งานปรับปรุง</v>
          </cell>
        </row>
        <row r="6">
          <cell r="A6" t="str">
            <v xml:space="preserve">  แบบเลขที่ </v>
          </cell>
        </row>
        <row r="10">
          <cell r="A10" t="str">
            <v xml:space="preserve">หน่วย : บาท </v>
          </cell>
        </row>
        <row r="29">
          <cell r="A29" t="str">
            <v>.........................................................................................</v>
          </cell>
        </row>
        <row r="31">
          <cell r="A31" t="str">
            <v>ประธานกรรมการกำหนดราคากลาง</v>
          </cell>
        </row>
        <row r="32">
          <cell r="A32" t="str">
            <v>................................................................</v>
          </cell>
          <cell r="E32" t="str">
            <v>................................................................</v>
          </cell>
        </row>
        <row r="34">
          <cell r="A34" t="str">
            <v>กรรมการกำหนดราคากลาง</v>
          </cell>
          <cell r="E34" t="str">
            <v>กรรมการกำหนดราคากลาง</v>
          </cell>
        </row>
        <row r="35">
          <cell r="A35" t="str">
            <v>หมายเหตุ   แบบฟอร์มนี้  สามารถปรับปรุงและเปลี่ยนแปลงได้ตามความเหมาะสมและสอดคล้องกับโครงการ/งานก่อสร้างที่คำนวณราคากลาง</v>
          </cell>
        </row>
      </sheetData>
      <sheetData sheetId="3" refreshError="1"/>
      <sheetData sheetId="4" refreshError="1">
        <row r="6">
          <cell r="A6" t="str">
            <v xml:space="preserve">  แบบเลขที่ </v>
          </cell>
        </row>
      </sheetData>
      <sheetData sheetId="5" refreshError="1">
        <row r="6">
          <cell r="A6" t="str">
            <v xml:space="preserve">  หน่วยงานเจ้าของโครงการ/หน่วย</v>
          </cell>
        </row>
        <row r="7">
          <cell r="A7" t="str">
            <v xml:space="preserve">  คำนวณราคากลางโดย   ฝ่ายวิศวกรรมบริการ  </v>
          </cell>
        </row>
      </sheetData>
      <sheetData sheetId="6" refreshError="1">
        <row r="7">
          <cell r="A7" t="str">
            <v xml:space="preserve">  คำนวณราคากลางโดย   ฝ่ายวิศวกรรมบริการ  </v>
          </cell>
        </row>
        <row r="11">
          <cell r="C11" t="str">
            <v>ครุภัณฑ์จัดซื้อ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4333A-A4EA-4884-B3A5-5C54882ABC0D}">
  <sheetPr>
    <pageSetUpPr fitToPage="1"/>
  </sheetPr>
  <dimension ref="A1:I36"/>
  <sheetViews>
    <sheetView showWhiteSpace="0" view="pageBreakPreview" zoomScale="106" zoomScaleNormal="106" zoomScaleSheetLayoutView="106" workbookViewId="0">
      <selection activeCell="A4" sqref="A4:G4"/>
    </sheetView>
  </sheetViews>
  <sheetFormatPr defaultRowHeight="24.95" customHeight="1" x14ac:dyDescent="0.3"/>
  <cols>
    <col min="1" max="1" width="10.7109375" style="175" customWidth="1"/>
    <col min="2" max="2" width="1.42578125" style="131" customWidth="1"/>
    <col min="3" max="3" width="26.7109375" style="131" customWidth="1"/>
    <col min="4" max="4" width="26.140625" style="131" customWidth="1"/>
    <col min="5" max="5" width="16.140625" style="131" customWidth="1"/>
    <col min="6" max="6" width="17.42578125" style="131" customWidth="1"/>
    <col min="7" max="7" width="26" style="131" customWidth="1"/>
    <col min="8" max="8" width="5.5703125" style="131" customWidth="1"/>
    <col min="9" max="9" width="17" style="131" customWidth="1"/>
    <col min="10" max="256" width="9.140625" style="131"/>
    <col min="257" max="257" width="6.7109375" style="131" customWidth="1"/>
    <col min="258" max="258" width="1.42578125" style="131" customWidth="1"/>
    <col min="259" max="259" width="26.7109375" style="131" customWidth="1"/>
    <col min="260" max="260" width="26.140625" style="131" customWidth="1"/>
    <col min="261" max="261" width="16.140625" style="131" customWidth="1"/>
    <col min="262" max="262" width="17.42578125" style="131" customWidth="1"/>
    <col min="263" max="263" width="26" style="131" customWidth="1"/>
    <col min="264" max="264" width="9.140625" style="131"/>
    <col min="265" max="265" width="17" style="131" customWidth="1"/>
    <col min="266" max="512" width="9.140625" style="131"/>
    <col min="513" max="513" width="6.7109375" style="131" customWidth="1"/>
    <col min="514" max="514" width="1.42578125" style="131" customWidth="1"/>
    <col min="515" max="515" width="26.7109375" style="131" customWidth="1"/>
    <col min="516" max="516" width="26.140625" style="131" customWidth="1"/>
    <col min="517" max="517" width="16.140625" style="131" customWidth="1"/>
    <col min="518" max="518" width="17.42578125" style="131" customWidth="1"/>
    <col min="519" max="519" width="26" style="131" customWidth="1"/>
    <col min="520" max="520" width="9.140625" style="131"/>
    <col min="521" max="521" width="17" style="131" customWidth="1"/>
    <col min="522" max="768" width="9.140625" style="131"/>
    <col min="769" max="769" width="6.7109375" style="131" customWidth="1"/>
    <col min="770" max="770" width="1.42578125" style="131" customWidth="1"/>
    <col min="771" max="771" width="26.7109375" style="131" customWidth="1"/>
    <col min="772" max="772" width="26.140625" style="131" customWidth="1"/>
    <col min="773" max="773" width="16.140625" style="131" customWidth="1"/>
    <col min="774" max="774" width="17.42578125" style="131" customWidth="1"/>
    <col min="775" max="775" width="26" style="131" customWidth="1"/>
    <col min="776" max="776" width="9.140625" style="131"/>
    <col min="777" max="777" width="17" style="131" customWidth="1"/>
    <col min="778" max="1024" width="9.140625" style="131"/>
    <col min="1025" max="1025" width="6.7109375" style="131" customWidth="1"/>
    <col min="1026" max="1026" width="1.42578125" style="131" customWidth="1"/>
    <col min="1027" max="1027" width="26.7109375" style="131" customWidth="1"/>
    <col min="1028" max="1028" width="26.140625" style="131" customWidth="1"/>
    <col min="1029" max="1029" width="16.140625" style="131" customWidth="1"/>
    <col min="1030" max="1030" width="17.42578125" style="131" customWidth="1"/>
    <col min="1031" max="1031" width="26" style="131" customWidth="1"/>
    <col min="1032" max="1032" width="9.140625" style="131"/>
    <col min="1033" max="1033" width="17" style="131" customWidth="1"/>
    <col min="1034" max="1280" width="9.140625" style="131"/>
    <col min="1281" max="1281" width="6.7109375" style="131" customWidth="1"/>
    <col min="1282" max="1282" width="1.42578125" style="131" customWidth="1"/>
    <col min="1283" max="1283" width="26.7109375" style="131" customWidth="1"/>
    <col min="1284" max="1284" width="26.140625" style="131" customWidth="1"/>
    <col min="1285" max="1285" width="16.140625" style="131" customWidth="1"/>
    <col min="1286" max="1286" width="17.42578125" style="131" customWidth="1"/>
    <col min="1287" max="1287" width="26" style="131" customWidth="1"/>
    <col min="1288" max="1288" width="9.140625" style="131"/>
    <col min="1289" max="1289" width="17" style="131" customWidth="1"/>
    <col min="1290" max="1536" width="9.140625" style="131"/>
    <col min="1537" max="1537" width="6.7109375" style="131" customWidth="1"/>
    <col min="1538" max="1538" width="1.42578125" style="131" customWidth="1"/>
    <col min="1539" max="1539" width="26.7109375" style="131" customWidth="1"/>
    <col min="1540" max="1540" width="26.140625" style="131" customWidth="1"/>
    <col min="1541" max="1541" width="16.140625" style="131" customWidth="1"/>
    <col min="1542" max="1542" width="17.42578125" style="131" customWidth="1"/>
    <col min="1543" max="1543" width="26" style="131" customWidth="1"/>
    <col min="1544" max="1544" width="9.140625" style="131"/>
    <col min="1545" max="1545" width="17" style="131" customWidth="1"/>
    <col min="1546" max="1792" width="9.140625" style="131"/>
    <col min="1793" max="1793" width="6.7109375" style="131" customWidth="1"/>
    <col min="1794" max="1794" width="1.42578125" style="131" customWidth="1"/>
    <col min="1795" max="1795" width="26.7109375" style="131" customWidth="1"/>
    <col min="1796" max="1796" width="26.140625" style="131" customWidth="1"/>
    <col min="1797" max="1797" width="16.140625" style="131" customWidth="1"/>
    <col min="1798" max="1798" width="17.42578125" style="131" customWidth="1"/>
    <col min="1799" max="1799" width="26" style="131" customWidth="1"/>
    <col min="1800" max="1800" width="9.140625" style="131"/>
    <col min="1801" max="1801" width="17" style="131" customWidth="1"/>
    <col min="1802" max="2048" width="9.140625" style="131"/>
    <col min="2049" max="2049" width="6.7109375" style="131" customWidth="1"/>
    <col min="2050" max="2050" width="1.42578125" style="131" customWidth="1"/>
    <col min="2051" max="2051" width="26.7109375" style="131" customWidth="1"/>
    <col min="2052" max="2052" width="26.140625" style="131" customWidth="1"/>
    <col min="2053" max="2053" width="16.140625" style="131" customWidth="1"/>
    <col min="2054" max="2054" width="17.42578125" style="131" customWidth="1"/>
    <col min="2055" max="2055" width="26" style="131" customWidth="1"/>
    <col min="2056" max="2056" width="9.140625" style="131"/>
    <col min="2057" max="2057" width="17" style="131" customWidth="1"/>
    <col min="2058" max="2304" width="9.140625" style="131"/>
    <col min="2305" max="2305" width="6.7109375" style="131" customWidth="1"/>
    <col min="2306" max="2306" width="1.42578125" style="131" customWidth="1"/>
    <col min="2307" max="2307" width="26.7109375" style="131" customWidth="1"/>
    <col min="2308" max="2308" width="26.140625" style="131" customWidth="1"/>
    <col min="2309" max="2309" width="16.140625" style="131" customWidth="1"/>
    <col min="2310" max="2310" width="17.42578125" style="131" customWidth="1"/>
    <col min="2311" max="2311" width="26" style="131" customWidth="1"/>
    <col min="2312" max="2312" width="9.140625" style="131"/>
    <col min="2313" max="2313" width="17" style="131" customWidth="1"/>
    <col min="2314" max="2560" width="9.140625" style="131"/>
    <col min="2561" max="2561" width="6.7109375" style="131" customWidth="1"/>
    <col min="2562" max="2562" width="1.42578125" style="131" customWidth="1"/>
    <col min="2563" max="2563" width="26.7109375" style="131" customWidth="1"/>
    <col min="2564" max="2564" width="26.140625" style="131" customWidth="1"/>
    <col min="2565" max="2565" width="16.140625" style="131" customWidth="1"/>
    <col min="2566" max="2566" width="17.42578125" style="131" customWidth="1"/>
    <col min="2567" max="2567" width="26" style="131" customWidth="1"/>
    <col min="2568" max="2568" width="9.140625" style="131"/>
    <col min="2569" max="2569" width="17" style="131" customWidth="1"/>
    <col min="2570" max="2816" width="9.140625" style="131"/>
    <col min="2817" max="2817" width="6.7109375" style="131" customWidth="1"/>
    <col min="2818" max="2818" width="1.42578125" style="131" customWidth="1"/>
    <col min="2819" max="2819" width="26.7109375" style="131" customWidth="1"/>
    <col min="2820" max="2820" width="26.140625" style="131" customWidth="1"/>
    <col min="2821" max="2821" width="16.140625" style="131" customWidth="1"/>
    <col min="2822" max="2822" width="17.42578125" style="131" customWidth="1"/>
    <col min="2823" max="2823" width="26" style="131" customWidth="1"/>
    <col min="2824" max="2824" width="9.140625" style="131"/>
    <col min="2825" max="2825" width="17" style="131" customWidth="1"/>
    <col min="2826" max="3072" width="9.140625" style="131"/>
    <col min="3073" max="3073" width="6.7109375" style="131" customWidth="1"/>
    <col min="3074" max="3074" width="1.42578125" style="131" customWidth="1"/>
    <col min="3075" max="3075" width="26.7109375" style="131" customWidth="1"/>
    <col min="3076" max="3076" width="26.140625" style="131" customWidth="1"/>
    <col min="3077" max="3077" width="16.140625" style="131" customWidth="1"/>
    <col min="3078" max="3078" width="17.42578125" style="131" customWidth="1"/>
    <col min="3079" max="3079" width="26" style="131" customWidth="1"/>
    <col min="3080" max="3080" width="9.140625" style="131"/>
    <col min="3081" max="3081" width="17" style="131" customWidth="1"/>
    <col min="3082" max="3328" width="9.140625" style="131"/>
    <col min="3329" max="3329" width="6.7109375" style="131" customWidth="1"/>
    <col min="3330" max="3330" width="1.42578125" style="131" customWidth="1"/>
    <col min="3331" max="3331" width="26.7109375" style="131" customWidth="1"/>
    <col min="3332" max="3332" width="26.140625" style="131" customWidth="1"/>
    <col min="3333" max="3333" width="16.140625" style="131" customWidth="1"/>
    <col min="3334" max="3334" width="17.42578125" style="131" customWidth="1"/>
    <col min="3335" max="3335" width="26" style="131" customWidth="1"/>
    <col min="3336" max="3336" width="9.140625" style="131"/>
    <col min="3337" max="3337" width="17" style="131" customWidth="1"/>
    <col min="3338" max="3584" width="9.140625" style="131"/>
    <col min="3585" max="3585" width="6.7109375" style="131" customWidth="1"/>
    <col min="3586" max="3586" width="1.42578125" style="131" customWidth="1"/>
    <col min="3587" max="3587" width="26.7109375" style="131" customWidth="1"/>
    <col min="3588" max="3588" width="26.140625" style="131" customWidth="1"/>
    <col min="3589" max="3589" width="16.140625" style="131" customWidth="1"/>
    <col min="3590" max="3590" width="17.42578125" style="131" customWidth="1"/>
    <col min="3591" max="3591" width="26" style="131" customWidth="1"/>
    <col min="3592" max="3592" width="9.140625" style="131"/>
    <col min="3593" max="3593" width="17" style="131" customWidth="1"/>
    <col min="3594" max="3840" width="9.140625" style="131"/>
    <col min="3841" max="3841" width="6.7109375" style="131" customWidth="1"/>
    <col min="3842" max="3842" width="1.42578125" style="131" customWidth="1"/>
    <col min="3843" max="3843" width="26.7109375" style="131" customWidth="1"/>
    <col min="3844" max="3844" width="26.140625" style="131" customWidth="1"/>
    <col min="3845" max="3845" width="16.140625" style="131" customWidth="1"/>
    <col min="3846" max="3846" width="17.42578125" style="131" customWidth="1"/>
    <col min="3847" max="3847" width="26" style="131" customWidth="1"/>
    <col min="3848" max="3848" width="9.140625" style="131"/>
    <col min="3849" max="3849" width="17" style="131" customWidth="1"/>
    <col min="3850" max="4096" width="9.140625" style="131"/>
    <col min="4097" max="4097" width="6.7109375" style="131" customWidth="1"/>
    <col min="4098" max="4098" width="1.42578125" style="131" customWidth="1"/>
    <col min="4099" max="4099" width="26.7109375" style="131" customWidth="1"/>
    <col min="4100" max="4100" width="26.140625" style="131" customWidth="1"/>
    <col min="4101" max="4101" width="16.140625" style="131" customWidth="1"/>
    <col min="4102" max="4102" width="17.42578125" style="131" customWidth="1"/>
    <col min="4103" max="4103" width="26" style="131" customWidth="1"/>
    <col min="4104" max="4104" width="9.140625" style="131"/>
    <col min="4105" max="4105" width="17" style="131" customWidth="1"/>
    <col min="4106" max="4352" width="9.140625" style="131"/>
    <col min="4353" max="4353" width="6.7109375" style="131" customWidth="1"/>
    <col min="4354" max="4354" width="1.42578125" style="131" customWidth="1"/>
    <col min="4355" max="4355" width="26.7109375" style="131" customWidth="1"/>
    <col min="4356" max="4356" width="26.140625" style="131" customWidth="1"/>
    <col min="4357" max="4357" width="16.140625" style="131" customWidth="1"/>
    <col min="4358" max="4358" width="17.42578125" style="131" customWidth="1"/>
    <col min="4359" max="4359" width="26" style="131" customWidth="1"/>
    <col min="4360" max="4360" width="9.140625" style="131"/>
    <col min="4361" max="4361" width="17" style="131" customWidth="1"/>
    <col min="4362" max="4608" width="9.140625" style="131"/>
    <col min="4609" max="4609" width="6.7109375" style="131" customWidth="1"/>
    <col min="4610" max="4610" width="1.42578125" style="131" customWidth="1"/>
    <col min="4611" max="4611" width="26.7109375" style="131" customWidth="1"/>
    <col min="4612" max="4612" width="26.140625" style="131" customWidth="1"/>
    <col min="4613" max="4613" width="16.140625" style="131" customWidth="1"/>
    <col min="4614" max="4614" width="17.42578125" style="131" customWidth="1"/>
    <col min="4615" max="4615" width="26" style="131" customWidth="1"/>
    <col min="4616" max="4616" width="9.140625" style="131"/>
    <col min="4617" max="4617" width="17" style="131" customWidth="1"/>
    <col min="4618" max="4864" width="9.140625" style="131"/>
    <col min="4865" max="4865" width="6.7109375" style="131" customWidth="1"/>
    <col min="4866" max="4866" width="1.42578125" style="131" customWidth="1"/>
    <col min="4867" max="4867" width="26.7109375" style="131" customWidth="1"/>
    <col min="4868" max="4868" width="26.140625" style="131" customWidth="1"/>
    <col min="4869" max="4869" width="16.140625" style="131" customWidth="1"/>
    <col min="4870" max="4870" width="17.42578125" style="131" customWidth="1"/>
    <col min="4871" max="4871" width="26" style="131" customWidth="1"/>
    <col min="4872" max="4872" width="9.140625" style="131"/>
    <col min="4873" max="4873" width="17" style="131" customWidth="1"/>
    <col min="4874" max="5120" width="9.140625" style="131"/>
    <col min="5121" max="5121" width="6.7109375" style="131" customWidth="1"/>
    <col min="5122" max="5122" width="1.42578125" style="131" customWidth="1"/>
    <col min="5123" max="5123" width="26.7109375" style="131" customWidth="1"/>
    <col min="5124" max="5124" width="26.140625" style="131" customWidth="1"/>
    <col min="5125" max="5125" width="16.140625" style="131" customWidth="1"/>
    <col min="5126" max="5126" width="17.42578125" style="131" customWidth="1"/>
    <col min="5127" max="5127" width="26" style="131" customWidth="1"/>
    <col min="5128" max="5128" width="9.140625" style="131"/>
    <col min="5129" max="5129" width="17" style="131" customWidth="1"/>
    <col min="5130" max="5376" width="9.140625" style="131"/>
    <col min="5377" max="5377" width="6.7109375" style="131" customWidth="1"/>
    <col min="5378" max="5378" width="1.42578125" style="131" customWidth="1"/>
    <col min="5379" max="5379" width="26.7109375" style="131" customWidth="1"/>
    <col min="5380" max="5380" width="26.140625" style="131" customWidth="1"/>
    <col min="5381" max="5381" width="16.140625" style="131" customWidth="1"/>
    <col min="5382" max="5382" width="17.42578125" style="131" customWidth="1"/>
    <col min="5383" max="5383" width="26" style="131" customWidth="1"/>
    <col min="5384" max="5384" width="9.140625" style="131"/>
    <col min="5385" max="5385" width="17" style="131" customWidth="1"/>
    <col min="5386" max="5632" width="9.140625" style="131"/>
    <col min="5633" max="5633" width="6.7109375" style="131" customWidth="1"/>
    <col min="5634" max="5634" width="1.42578125" style="131" customWidth="1"/>
    <col min="5635" max="5635" width="26.7109375" style="131" customWidth="1"/>
    <col min="5636" max="5636" width="26.140625" style="131" customWidth="1"/>
    <col min="5637" max="5637" width="16.140625" style="131" customWidth="1"/>
    <col min="5638" max="5638" width="17.42578125" style="131" customWidth="1"/>
    <col min="5639" max="5639" width="26" style="131" customWidth="1"/>
    <col min="5640" max="5640" width="9.140625" style="131"/>
    <col min="5641" max="5641" width="17" style="131" customWidth="1"/>
    <col min="5642" max="5888" width="9.140625" style="131"/>
    <col min="5889" max="5889" width="6.7109375" style="131" customWidth="1"/>
    <col min="5890" max="5890" width="1.42578125" style="131" customWidth="1"/>
    <col min="5891" max="5891" width="26.7109375" style="131" customWidth="1"/>
    <col min="5892" max="5892" width="26.140625" style="131" customWidth="1"/>
    <col min="5893" max="5893" width="16.140625" style="131" customWidth="1"/>
    <col min="5894" max="5894" width="17.42578125" style="131" customWidth="1"/>
    <col min="5895" max="5895" width="26" style="131" customWidth="1"/>
    <col min="5896" max="5896" width="9.140625" style="131"/>
    <col min="5897" max="5897" width="17" style="131" customWidth="1"/>
    <col min="5898" max="6144" width="9.140625" style="131"/>
    <col min="6145" max="6145" width="6.7109375" style="131" customWidth="1"/>
    <col min="6146" max="6146" width="1.42578125" style="131" customWidth="1"/>
    <col min="6147" max="6147" width="26.7109375" style="131" customWidth="1"/>
    <col min="6148" max="6148" width="26.140625" style="131" customWidth="1"/>
    <col min="6149" max="6149" width="16.140625" style="131" customWidth="1"/>
    <col min="6150" max="6150" width="17.42578125" style="131" customWidth="1"/>
    <col min="6151" max="6151" width="26" style="131" customWidth="1"/>
    <col min="6152" max="6152" width="9.140625" style="131"/>
    <col min="6153" max="6153" width="17" style="131" customWidth="1"/>
    <col min="6154" max="6400" width="9.140625" style="131"/>
    <col min="6401" max="6401" width="6.7109375" style="131" customWidth="1"/>
    <col min="6402" max="6402" width="1.42578125" style="131" customWidth="1"/>
    <col min="6403" max="6403" width="26.7109375" style="131" customWidth="1"/>
    <col min="6404" max="6404" width="26.140625" style="131" customWidth="1"/>
    <col min="6405" max="6405" width="16.140625" style="131" customWidth="1"/>
    <col min="6406" max="6406" width="17.42578125" style="131" customWidth="1"/>
    <col min="6407" max="6407" width="26" style="131" customWidth="1"/>
    <col min="6408" max="6408" width="9.140625" style="131"/>
    <col min="6409" max="6409" width="17" style="131" customWidth="1"/>
    <col min="6410" max="6656" width="9.140625" style="131"/>
    <col min="6657" max="6657" width="6.7109375" style="131" customWidth="1"/>
    <col min="6658" max="6658" width="1.42578125" style="131" customWidth="1"/>
    <col min="6659" max="6659" width="26.7109375" style="131" customWidth="1"/>
    <col min="6660" max="6660" width="26.140625" style="131" customWidth="1"/>
    <col min="6661" max="6661" width="16.140625" style="131" customWidth="1"/>
    <col min="6662" max="6662" width="17.42578125" style="131" customWidth="1"/>
    <col min="6663" max="6663" width="26" style="131" customWidth="1"/>
    <col min="6664" max="6664" width="9.140625" style="131"/>
    <col min="6665" max="6665" width="17" style="131" customWidth="1"/>
    <col min="6666" max="6912" width="9.140625" style="131"/>
    <col min="6913" max="6913" width="6.7109375" style="131" customWidth="1"/>
    <col min="6914" max="6914" width="1.42578125" style="131" customWidth="1"/>
    <col min="6915" max="6915" width="26.7109375" style="131" customWidth="1"/>
    <col min="6916" max="6916" width="26.140625" style="131" customWidth="1"/>
    <col min="6917" max="6917" width="16.140625" style="131" customWidth="1"/>
    <col min="6918" max="6918" width="17.42578125" style="131" customWidth="1"/>
    <col min="6919" max="6919" width="26" style="131" customWidth="1"/>
    <col min="6920" max="6920" width="9.140625" style="131"/>
    <col min="6921" max="6921" width="17" style="131" customWidth="1"/>
    <col min="6922" max="7168" width="9.140625" style="131"/>
    <col min="7169" max="7169" width="6.7109375" style="131" customWidth="1"/>
    <col min="7170" max="7170" width="1.42578125" style="131" customWidth="1"/>
    <col min="7171" max="7171" width="26.7109375" style="131" customWidth="1"/>
    <col min="7172" max="7172" width="26.140625" style="131" customWidth="1"/>
    <col min="7173" max="7173" width="16.140625" style="131" customWidth="1"/>
    <col min="7174" max="7174" width="17.42578125" style="131" customWidth="1"/>
    <col min="7175" max="7175" width="26" style="131" customWidth="1"/>
    <col min="7176" max="7176" width="9.140625" style="131"/>
    <col min="7177" max="7177" width="17" style="131" customWidth="1"/>
    <col min="7178" max="7424" width="9.140625" style="131"/>
    <col min="7425" max="7425" width="6.7109375" style="131" customWidth="1"/>
    <col min="7426" max="7426" width="1.42578125" style="131" customWidth="1"/>
    <col min="7427" max="7427" width="26.7109375" style="131" customWidth="1"/>
    <col min="7428" max="7428" width="26.140625" style="131" customWidth="1"/>
    <col min="7429" max="7429" width="16.140625" style="131" customWidth="1"/>
    <col min="7430" max="7430" width="17.42578125" style="131" customWidth="1"/>
    <col min="7431" max="7431" width="26" style="131" customWidth="1"/>
    <col min="7432" max="7432" width="9.140625" style="131"/>
    <col min="7433" max="7433" width="17" style="131" customWidth="1"/>
    <col min="7434" max="7680" width="9.140625" style="131"/>
    <col min="7681" max="7681" width="6.7109375" style="131" customWidth="1"/>
    <col min="7682" max="7682" width="1.42578125" style="131" customWidth="1"/>
    <col min="7683" max="7683" width="26.7109375" style="131" customWidth="1"/>
    <col min="7684" max="7684" width="26.140625" style="131" customWidth="1"/>
    <col min="7685" max="7685" width="16.140625" style="131" customWidth="1"/>
    <col min="7686" max="7686" width="17.42578125" style="131" customWidth="1"/>
    <col min="7687" max="7687" width="26" style="131" customWidth="1"/>
    <col min="7688" max="7688" width="9.140625" style="131"/>
    <col min="7689" max="7689" width="17" style="131" customWidth="1"/>
    <col min="7690" max="7936" width="9.140625" style="131"/>
    <col min="7937" max="7937" width="6.7109375" style="131" customWidth="1"/>
    <col min="7938" max="7938" width="1.42578125" style="131" customWidth="1"/>
    <col min="7939" max="7939" width="26.7109375" style="131" customWidth="1"/>
    <col min="7940" max="7940" width="26.140625" style="131" customWidth="1"/>
    <col min="7941" max="7941" width="16.140625" style="131" customWidth="1"/>
    <col min="7942" max="7942" width="17.42578125" style="131" customWidth="1"/>
    <col min="7943" max="7943" width="26" style="131" customWidth="1"/>
    <col min="7944" max="7944" width="9.140625" style="131"/>
    <col min="7945" max="7945" width="17" style="131" customWidth="1"/>
    <col min="7946" max="8192" width="9.140625" style="131"/>
    <col min="8193" max="8193" width="6.7109375" style="131" customWidth="1"/>
    <col min="8194" max="8194" width="1.42578125" style="131" customWidth="1"/>
    <col min="8195" max="8195" width="26.7109375" style="131" customWidth="1"/>
    <col min="8196" max="8196" width="26.140625" style="131" customWidth="1"/>
    <col min="8197" max="8197" width="16.140625" style="131" customWidth="1"/>
    <col min="8198" max="8198" width="17.42578125" style="131" customWidth="1"/>
    <col min="8199" max="8199" width="26" style="131" customWidth="1"/>
    <col min="8200" max="8200" width="9.140625" style="131"/>
    <col min="8201" max="8201" width="17" style="131" customWidth="1"/>
    <col min="8202" max="8448" width="9.140625" style="131"/>
    <col min="8449" max="8449" width="6.7109375" style="131" customWidth="1"/>
    <col min="8450" max="8450" width="1.42578125" style="131" customWidth="1"/>
    <col min="8451" max="8451" width="26.7109375" style="131" customWidth="1"/>
    <col min="8452" max="8452" width="26.140625" style="131" customWidth="1"/>
    <col min="8453" max="8453" width="16.140625" style="131" customWidth="1"/>
    <col min="8454" max="8454" width="17.42578125" style="131" customWidth="1"/>
    <col min="8455" max="8455" width="26" style="131" customWidth="1"/>
    <col min="8456" max="8456" width="9.140625" style="131"/>
    <col min="8457" max="8457" width="17" style="131" customWidth="1"/>
    <col min="8458" max="8704" width="9.140625" style="131"/>
    <col min="8705" max="8705" width="6.7109375" style="131" customWidth="1"/>
    <col min="8706" max="8706" width="1.42578125" style="131" customWidth="1"/>
    <col min="8707" max="8707" width="26.7109375" style="131" customWidth="1"/>
    <col min="8708" max="8708" width="26.140625" style="131" customWidth="1"/>
    <col min="8709" max="8709" width="16.140625" style="131" customWidth="1"/>
    <col min="8710" max="8710" width="17.42578125" style="131" customWidth="1"/>
    <col min="8711" max="8711" width="26" style="131" customWidth="1"/>
    <col min="8712" max="8712" width="9.140625" style="131"/>
    <col min="8713" max="8713" width="17" style="131" customWidth="1"/>
    <col min="8714" max="8960" width="9.140625" style="131"/>
    <col min="8961" max="8961" width="6.7109375" style="131" customWidth="1"/>
    <col min="8962" max="8962" width="1.42578125" style="131" customWidth="1"/>
    <col min="8963" max="8963" width="26.7109375" style="131" customWidth="1"/>
    <col min="8964" max="8964" width="26.140625" style="131" customWidth="1"/>
    <col min="8965" max="8965" width="16.140625" style="131" customWidth="1"/>
    <col min="8966" max="8966" width="17.42578125" style="131" customWidth="1"/>
    <col min="8967" max="8967" width="26" style="131" customWidth="1"/>
    <col min="8968" max="8968" width="9.140625" style="131"/>
    <col min="8969" max="8969" width="17" style="131" customWidth="1"/>
    <col min="8970" max="9216" width="9.140625" style="131"/>
    <col min="9217" max="9217" width="6.7109375" style="131" customWidth="1"/>
    <col min="9218" max="9218" width="1.42578125" style="131" customWidth="1"/>
    <col min="9219" max="9219" width="26.7109375" style="131" customWidth="1"/>
    <col min="9220" max="9220" width="26.140625" style="131" customWidth="1"/>
    <col min="9221" max="9221" width="16.140625" style="131" customWidth="1"/>
    <col min="9222" max="9222" width="17.42578125" style="131" customWidth="1"/>
    <col min="9223" max="9223" width="26" style="131" customWidth="1"/>
    <col min="9224" max="9224" width="9.140625" style="131"/>
    <col min="9225" max="9225" width="17" style="131" customWidth="1"/>
    <col min="9226" max="9472" width="9.140625" style="131"/>
    <col min="9473" max="9473" width="6.7109375" style="131" customWidth="1"/>
    <col min="9474" max="9474" width="1.42578125" style="131" customWidth="1"/>
    <col min="9475" max="9475" width="26.7109375" style="131" customWidth="1"/>
    <col min="9476" max="9476" width="26.140625" style="131" customWidth="1"/>
    <col min="9477" max="9477" width="16.140625" style="131" customWidth="1"/>
    <col min="9478" max="9478" width="17.42578125" style="131" customWidth="1"/>
    <col min="9479" max="9479" width="26" style="131" customWidth="1"/>
    <col min="9480" max="9480" width="9.140625" style="131"/>
    <col min="9481" max="9481" width="17" style="131" customWidth="1"/>
    <col min="9482" max="9728" width="9.140625" style="131"/>
    <col min="9729" max="9729" width="6.7109375" style="131" customWidth="1"/>
    <col min="9730" max="9730" width="1.42578125" style="131" customWidth="1"/>
    <col min="9731" max="9731" width="26.7109375" style="131" customWidth="1"/>
    <col min="9732" max="9732" width="26.140625" style="131" customWidth="1"/>
    <col min="9733" max="9733" width="16.140625" style="131" customWidth="1"/>
    <col min="9734" max="9734" width="17.42578125" style="131" customWidth="1"/>
    <col min="9735" max="9735" width="26" style="131" customWidth="1"/>
    <col min="9736" max="9736" width="9.140625" style="131"/>
    <col min="9737" max="9737" width="17" style="131" customWidth="1"/>
    <col min="9738" max="9984" width="9.140625" style="131"/>
    <col min="9985" max="9985" width="6.7109375" style="131" customWidth="1"/>
    <col min="9986" max="9986" width="1.42578125" style="131" customWidth="1"/>
    <col min="9987" max="9987" width="26.7109375" style="131" customWidth="1"/>
    <col min="9988" max="9988" width="26.140625" style="131" customWidth="1"/>
    <col min="9989" max="9989" width="16.140625" style="131" customWidth="1"/>
    <col min="9990" max="9990" width="17.42578125" style="131" customWidth="1"/>
    <col min="9991" max="9991" width="26" style="131" customWidth="1"/>
    <col min="9992" max="9992" width="9.140625" style="131"/>
    <col min="9993" max="9993" width="17" style="131" customWidth="1"/>
    <col min="9994" max="10240" width="9.140625" style="131"/>
    <col min="10241" max="10241" width="6.7109375" style="131" customWidth="1"/>
    <col min="10242" max="10242" width="1.42578125" style="131" customWidth="1"/>
    <col min="10243" max="10243" width="26.7109375" style="131" customWidth="1"/>
    <col min="10244" max="10244" width="26.140625" style="131" customWidth="1"/>
    <col min="10245" max="10245" width="16.140625" style="131" customWidth="1"/>
    <col min="10246" max="10246" width="17.42578125" style="131" customWidth="1"/>
    <col min="10247" max="10247" width="26" style="131" customWidth="1"/>
    <col min="10248" max="10248" width="9.140625" style="131"/>
    <col min="10249" max="10249" width="17" style="131" customWidth="1"/>
    <col min="10250" max="10496" width="9.140625" style="131"/>
    <col min="10497" max="10497" width="6.7109375" style="131" customWidth="1"/>
    <col min="10498" max="10498" width="1.42578125" style="131" customWidth="1"/>
    <col min="10499" max="10499" width="26.7109375" style="131" customWidth="1"/>
    <col min="10500" max="10500" width="26.140625" style="131" customWidth="1"/>
    <col min="10501" max="10501" width="16.140625" style="131" customWidth="1"/>
    <col min="10502" max="10502" width="17.42578125" style="131" customWidth="1"/>
    <col min="10503" max="10503" width="26" style="131" customWidth="1"/>
    <col min="10504" max="10504" width="9.140625" style="131"/>
    <col min="10505" max="10505" width="17" style="131" customWidth="1"/>
    <col min="10506" max="10752" width="9.140625" style="131"/>
    <col min="10753" max="10753" width="6.7109375" style="131" customWidth="1"/>
    <col min="10754" max="10754" width="1.42578125" style="131" customWidth="1"/>
    <col min="10755" max="10755" width="26.7109375" style="131" customWidth="1"/>
    <col min="10756" max="10756" width="26.140625" style="131" customWidth="1"/>
    <col min="10757" max="10757" width="16.140625" style="131" customWidth="1"/>
    <col min="10758" max="10758" width="17.42578125" style="131" customWidth="1"/>
    <col min="10759" max="10759" width="26" style="131" customWidth="1"/>
    <col min="10760" max="10760" width="9.140625" style="131"/>
    <col min="10761" max="10761" width="17" style="131" customWidth="1"/>
    <col min="10762" max="11008" width="9.140625" style="131"/>
    <col min="11009" max="11009" width="6.7109375" style="131" customWidth="1"/>
    <col min="11010" max="11010" width="1.42578125" style="131" customWidth="1"/>
    <col min="11011" max="11011" width="26.7109375" style="131" customWidth="1"/>
    <col min="11012" max="11012" width="26.140625" style="131" customWidth="1"/>
    <col min="11013" max="11013" width="16.140625" style="131" customWidth="1"/>
    <col min="11014" max="11014" width="17.42578125" style="131" customWidth="1"/>
    <col min="11015" max="11015" width="26" style="131" customWidth="1"/>
    <col min="11016" max="11016" width="9.140625" style="131"/>
    <col min="11017" max="11017" width="17" style="131" customWidth="1"/>
    <col min="11018" max="11264" width="9.140625" style="131"/>
    <col min="11265" max="11265" width="6.7109375" style="131" customWidth="1"/>
    <col min="11266" max="11266" width="1.42578125" style="131" customWidth="1"/>
    <col min="11267" max="11267" width="26.7109375" style="131" customWidth="1"/>
    <col min="11268" max="11268" width="26.140625" style="131" customWidth="1"/>
    <col min="11269" max="11269" width="16.140625" style="131" customWidth="1"/>
    <col min="11270" max="11270" width="17.42578125" style="131" customWidth="1"/>
    <col min="11271" max="11271" width="26" style="131" customWidth="1"/>
    <col min="11272" max="11272" width="9.140625" style="131"/>
    <col min="11273" max="11273" width="17" style="131" customWidth="1"/>
    <col min="11274" max="11520" width="9.140625" style="131"/>
    <col min="11521" max="11521" width="6.7109375" style="131" customWidth="1"/>
    <col min="11522" max="11522" width="1.42578125" style="131" customWidth="1"/>
    <col min="11523" max="11523" width="26.7109375" style="131" customWidth="1"/>
    <col min="11524" max="11524" width="26.140625" style="131" customWidth="1"/>
    <col min="11525" max="11525" width="16.140625" style="131" customWidth="1"/>
    <col min="11526" max="11526" width="17.42578125" style="131" customWidth="1"/>
    <col min="11527" max="11527" width="26" style="131" customWidth="1"/>
    <col min="11528" max="11528" width="9.140625" style="131"/>
    <col min="11529" max="11529" width="17" style="131" customWidth="1"/>
    <col min="11530" max="11776" width="9.140625" style="131"/>
    <col min="11777" max="11777" width="6.7109375" style="131" customWidth="1"/>
    <col min="11778" max="11778" width="1.42578125" style="131" customWidth="1"/>
    <col min="11779" max="11779" width="26.7109375" style="131" customWidth="1"/>
    <col min="11780" max="11780" width="26.140625" style="131" customWidth="1"/>
    <col min="11781" max="11781" width="16.140625" style="131" customWidth="1"/>
    <col min="11782" max="11782" width="17.42578125" style="131" customWidth="1"/>
    <col min="11783" max="11783" width="26" style="131" customWidth="1"/>
    <col min="11784" max="11784" width="9.140625" style="131"/>
    <col min="11785" max="11785" width="17" style="131" customWidth="1"/>
    <col min="11786" max="12032" width="9.140625" style="131"/>
    <col min="12033" max="12033" width="6.7109375" style="131" customWidth="1"/>
    <col min="12034" max="12034" width="1.42578125" style="131" customWidth="1"/>
    <col min="12035" max="12035" width="26.7109375" style="131" customWidth="1"/>
    <col min="12036" max="12036" width="26.140625" style="131" customWidth="1"/>
    <col min="12037" max="12037" width="16.140625" style="131" customWidth="1"/>
    <col min="12038" max="12038" width="17.42578125" style="131" customWidth="1"/>
    <col min="12039" max="12039" width="26" style="131" customWidth="1"/>
    <col min="12040" max="12040" width="9.140625" style="131"/>
    <col min="12041" max="12041" width="17" style="131" customWidth="1"/>
    <col min="12042" max="12288" width="9.140625" style="131"/>
    <col min="12289" max="12289" width="6.7109375" style="131" customWidth="1"/>
    <col min="12290" max="12290" width="1.42578125" style="131" customWidth="1"/>
    <col min="12291" max="12291" width="26.7109375" style="131" customWidth="1"/>
    <col min="12292" max="12292" width="26.140625" style="131" customWidth="1"/>
    <col min="12293" max="12293" width="16.140625" style="131" customWidth="1"/>
    <col min="12294" max="12294" width="17.42578125" style="131" customWidth="1"/>
    <col min="12295" max="12295" width="26" style="131" customWidth="1"/>
    <col min="12296" max="12296" width="9.140625" style="131"/>
    <col min="12297" max="12297" width="17" style="131" customWidth="1"/>
    <col min="12298" max="12544" width="9.140625" style="131"/>
    <col min="12545" max="12545" width="6.7109375" style="131" customWidth="1"/>
    <col min="12546" max="12546" width="1.42578125" style="131" customWidth="1"/>
    <col min="12547" max="12547" width="26.7109375" style="131" customWidth="1"/>
    <col min="12548" max="12548" width="26.140625" style="131" customWidth="1"/>
    <col min="12549" max="12549" width="16.140625" style="131" customWidth="1"/>
    <col min="12550" max="12550" width="17.42578125" style="131" customWidth="1"/>
    <col min="12551" max="12551" width="26" style="131" customWidth="1"/>
    <col min="12552" max="12552" width="9.140625" style="131"/>
    <col min="12553" max="12553" width="17" style="131" customWidth="1"/>
    <col min="12554" max="12800" width="9.140625" style="131"/>
    <col min="12801" max="12801" width="6.7109375" style="131" customWidth="1"/>
    <col min="12802" max="12802" width="1.42578125" style="131" customWidth="1"/>
    <col min="12803" max="12803" width="26.7109375" style="131" customWidth="1"/>
    <col min="12804" max="12804" width="26.140625" style="131" customWidth="1"/>
    <col min="12805" max="12805" width="16.140625" style="131" customWidth="1"/>
    <col min="12806" max="12806" width="17.42578125" style="131" customWidth="1"/>
    <col min="12807" max="12807" width="26" style="131" customWidth="1"/>
    <col min="12808" max="12808" width="9.140625" style="131"/>
    <col min="12809" max="12809" width="17" style="131" customWidth="1"/>
    <col min="12810" max="13056" width="9.140625" style="131"/>
    <col min="13057" max="13057" width="6.7109375" style="131" customWidth="1"/>
    <col min="13058" max="13058" width="1.42578125" style="131" customWidth="1"/>
    <col min="13059" max="13059" width="26.7109375" style="131" customWidth="1"/>
    <col min="13060" max="13060" width="26.140625" style="131" customWidth="1"/>
    <col min="13061" max="13061" width="16.140625" style="131" customWidth="1"/>
    <col min="13062" max="13062" width="17.42578125" style="131" customWidth="1"/>
    <col min="13063" max="13063" width="26" style="131" customWidth="1"/>
    <col min="13064" max="13064" width="9.140625" style="131"/>
    <col min="13065" max="13065" width="17" style="131" customWidth="1"/>
    <col min="13066" max="13312" width="9.140625" style="131"/>
    <col min="13313" max="13313" width="6.7109375" style="131" customWidth="1"/>
    <col min="13314" max="13314" width="1.42578125" style="131" customWidth="1"/>
    <col min="13315" max="13315" width="26.7109375" style="131" customWidth="1"/>
    <col min="13316" max="13316" width="26.140625" style="131" customWidth="1"/>
    <col min="13317" max="13317" width="16.140625" style="131" customWidth="1"/>
    <col min="13318" max="13318" width="17.42578125" style="131" customWidth="1"/>
    <col min="13319" max="13319" width="26" style="131" customWidth="1"/>
    <col min="13320" max="13320" width="9.140625" style="131"/>
    <col min="13321" max="13321" width="17" style="131" customWidth="1"/>
    <col min="13322" max="13568" width="9.140625" style="131"/>
    <col min="13569" max="13569" width="6.7109375" style="131" customWidth="1"/>
    <col min="13570" max="13570" width="1.42578125" style="131" customWidth="1"/>
    <col min="13571" max="13571" width="26.7109375" style="131" customWidth="1"/>
    <col min="13572" max="13572" width="26.140625" style="131" customWidth="1"/>
    <col min="13573" max="13573" width="16.140625" style="131" customWidth="1"/>
    <col min="13574" max="13574" width="17.42578125" style="131" customWidth="1"/>
    <col min="13575" max="13575" width="26" style="131" customWidth="1"/>
    <col min="13576" max="13576" width="9.140625" style="131"/>
    <col min="13577" max="13577" width="17" style="131" customWidth="1"/>
    <col min="13578" max="13824" width="9.140625" style="131"/>
    <col min="13825" max="13825" width="6.7109375" style="131" customWidth="1"/>
    <col min="13826" max="13826" width="1.42578125" style="131" customWidth="1"/>
    <col min="13827" max="13827" width="26.7109375" style="131" customWidth="1"/>
    <col min="13828" max="13828" width="26.140625" style="131" customWidth="1"/>
    <col min="13829" max="13829" width="16.140625" style="131" customWidth="1"/>
    <col min="13830" max="13830" width="17.42578125" style="131" customWidth="1"/>
    <col min="13831" max="13831" width="26" style="131" customWidth="1"/>
    <col min="13832" max="13832" width="9.140625" style="131"/>
    <col min="13833" max="13833" width="17" style="131" customWidth="1"/>
    <col min="13834" max="14080" width="9.140625" style="131"/>
    <col min="14081" max="14081" width="6.7109375" style="131" customWidth="1"/>
    <col min="14082" max="14082" width="1.42578125" style="131" customWidth="1"/>
    <col min="14083" max="14083" width="26.7109375" style="131" customWidth="1"/>
    <col min="14084" max="14084" width="26.140625" style="131" customWidth="1"/>
    <col min="14085" max="14085" width="16.140625" style="131" customWidth="1"/>
    <col min="14086" max="14086" width="17.42578125" style="131" customWidth="1"/>
    <col min="14087" max="14087" width="26" style="131" customWidth="1"/>
    <col min="14088" max="14088" width="9.140625" style="131"/>
    <col min="14089" max="14089" width="17" style="131" customWidth="1"/>
    <col min="14090" max="14336" width="9.140625" style="131"/>
    <col min="14337" max="14337" width="6.7109375" style="131" customWidth="1"/>
    <col min="14338" max="14338" width="1.42578125" style="131" customWidth="1"/>
    <col min="14339" max="14339" width="26.7109375" style="131" customWidth="1"/>
    <col min="14340" max="14340" width="26.140625" style="131" customWidth="1"/>
    <col min="14341" max="14341" width="16.140625" style="131" customWidth="1"/>
    <col min="14342" max="14342" width="17.42578125" style="131" customWidth="1"/>
    <col min="14343" max="14343" width="26" style="131" customWidth="1"/>
    <col min="14344" max="14344" width="9.140625" style="131"/>
    <col min="14345" max="14345" width="17" style="131" customWidth="1"/>
    <col min="14346" max="14592" width="9.140625" style="131"/>
    <col min="14593" max="14593" width="6.7109375" style="131" customWidth="1"/>
    <col min="14594" max="14594" width="1.42578125" style="131" customWidth="1"/>
    <col min="14595" max="14595" width="26.7109375" style="131" customWidth="1"/>
    <col min="14596" max="14596" width="26.140625" style="131" customWidth="1"/>
    <col min="14597" max="14597" width="16.140625" style="131" customWidth="1"/>
    <col min="14598" max="14598" width="17.42578125" style="131" customWidth="1"/>
    <col min="14599" max="14599" width="26" style="131" customWidth="1"/>
    <col min="14600" max="14600" width="9.140625" style="131"/>
    <col min="14601" max="14601" width="17" style="131" customWidth="1"/>
    <col min="14602" max="14848" width="9.140625" style="131"/>
    <col min="14849" max="14849" width="6.7109375" style="131" customWidth="1"/>
    <col min="14850" max="14850" width="1.42578125" style="131" customWidth="1"/>
    <col min="14851" max="14851" width="26.7109375" style="131" customWidth="1"/>
    <col min="14852" max="14852" width="26.140625" style="131" customWidth="1"/>
    <col min="14853" max="14853" width="16.140625" style="131" customWidth="1"/>
    <col min="14854" max="14854" width="17.42578125" style="131" customWidth="1"/>
    <col min="14855" max="14855" width="26" style="131" customWidth="1"/>
    <col min="14856" max="14856" width="9.140625" style="131"/>
    <col min="14857" max="14857" width="17" style="131" customWidth="1"/>
    <col min="14858" max="15104" width="9.140625" style="131"/>
    <col min="15105" max="15105" width="6.7109375" style="131" customWidth="1"/>
    <col min="15106" max="15106" width="1.42578125" style="131" customWidth="1"/>
    <col min="15107" max="15107" width="26.7109375" style="131" customWidth="1"/>
    <col min="15108" max="15108" width="26.140625" style="131" customWidth="1"/>
    <col min="15109" max="15109" width="16.140625" style="131" customWidth="1"/>
    <col min="15110" max="15110" width="17.42578125" style="131" customWidth="1"/>
    <col min="15111" max="15111" width="26" style="131" customWidth="1"/>
    <col min="15112" max="15112" width="9.140625" style="131"/>
    <col min="15113" max="15113" width="17" style="131" customWidth="1"/>
    <col min="15114" max="15360" width="9.140625" style="131"/>
    <col min="15361" max="15361" width="6.7109375" style="131" customWidth="1"/>
    <col min="15362" max="15362" width="1.42578125" style="131" customWidth="1"/>
    <col min="15363" max="15363" width="26.7109375" style="131" customWidth="1"/>
    <col min="15364" max="15364" width="26.140625" style="131" customWidth="1"/>
    <col min="15365" max="15365" width="16.140625" style="131" customWidth="1"/>
    <col min="15366" max="15366" width="17.42578125" style="131" customWidth="1"/>
    <col min="15367" max="15367" width="26" style="131" customWidth="1"/>
    <col min="15368" max="15368" width="9.140625" style="131"/>
    <col min="15369" max="15369" width="17" style="131" customWidth="1"/>
    <col min="15370" max="15616" width="9.140625" style="131"/>
    <col min="15617" max="15617" width="6.7109375" style="131" customWidth="1"/>
    <col min="15618" max="15618" width="1.42578125" style="131" customWidth="1"/>
    <col min="15619" max="15619" width="26.7109375" style="131" customWidth="1"/>
    <col min="15620" max="15620" width="26.140625" style="131" customWidth="1"/>
    <col min="15621" max="15621" width="16.140625" style="131" customWidth="1"/>
    <col min="15622" max="15622" width="17.42578125" style="131" customWidth="1"/>
    <col min="15623" max="15623" width="26" style="131" customWidth="1"/>
    <col min="15624" max="15624" width="9.140625" style="131"/>
    <col min="15625" max="15625" width="17" style="131" customWidth="1"/>
    <col min="15626" max="15872" width="9.140625" style="131"/>
    <col min="15873" max="15873" width="6.7109375" style="131" customWidth="1"/>
    <col min="15874" max="15874" width="1.42578125" style="131" customWidth="1"/>
    <col min="15875" max="15875" width="26.7109375" style="131" customWidth="1"/>
    <col min="15876" max="15876" width="26.140625" style="131" customWidth="1"/>
    <col min="15877" max="15877" width="16.140625" style="131" customWidth="1"/>
    <col min="15878" max="15878" width="17.42578125" style="131" customWidth="1"/>
    <col min="15879" max="15879" width="26" style="131" customWidth="1"/>
    <col min="15880" max="15880" width="9.140625" style="131"/>
    <col min="15881" max="15881" width="17" style="131" customWidth="1"/>
    <col min="15882" max="16128" width="9.140625" style="131"/>
    <col min="16129" max="16129" width="6.7109375" style="131" customWidth="1"/>
    <col min="16130" max="16130" width="1.42578125" style="131" customWidth="1"/>
    <col min="16131" max="16131" width="26.7109375" style="131" customWidth="1"/>
    <col min="16132" max="16132" width="26.140625" style="131" customWidth="1"/>
    <col min="16133" max="16133" width="16.140625" style="131" customWidth="1"/>
    <col min="16134" max="16134" width="17.42578125" style="131" customWidth="1"/>
    <col min="16135" max="16135" width="26" style="131" customWidth="1"/>
    <col min="16136" max="16136" width="9.140625" style="131"/>
    <col min="16137" max="16137" width="17" style="131" customWidth="1"/>
    <col min="16138" max="16384" width="9.140625" style="131"/>
  </cols>
  <sheetData>
    <row r="1" spans="1:9" ht="24.95" customHeight="1" x14ac:dyDescent="0.55000000000000004">
      <c r="A1" s="126"/>
      <c r="B1" s="127"/>
      <c r="C1" s="127"/>
      <c r="D1" s="128"/>
      <c r="E1" s="128"/>
      <c r="F1" s="129"/>
      <c r="G1" s="130" t="s">
        <v>56</v>
      </c>
      <c r="I1" s="132"/>
    </row>
    <row r="2" spans="1:9" ht="24.95" customHeight="1" x14ac:dyDescent="0.3">
      <c r="A2" s="307" t="s">
        <v>57</v>
      </c>
      <c r="B2" s="307"/>
      <c r="C2" s="307"/>
      <c r="D2" s="307"/>
      <c r="E2" s="307"/>
      <c r="F2" s="307"/>
      <c r="G2" s="307"/>
      <c r="I2" s="132"/>
    </row>
    <row r="3" spans="1:9" ht="24.95" customHeight="1" x14ac:dyDescent="0.3">
      <c r="A3" s="306" t="str">
        <f>'ปร5ก-1'!A3</f>
        <v xml:space="preserve">  กลุ่มงาน/งานก่อสร้าง งานปรับปรุง</v>
      </c>
      <c r="B3" s="306"/>
      <c r="C3" s="306"/>
      <c r="D3" s="306"/>
      <c r="E3" s="306"/>
      <c r="F3" s="306"/>
      <c r="G3" s="306"/>
      <c r="I3" s="132"/>
    </row>
    <row r="4" spans="1:9" ht="24.95" customHeight="1" x14ac:dyDescent="0.3">
      <c r="A4" s="306" t="str">
        <f>'ปร5ก-1'!A4</f>
        <v xml:space="preserve">  ชื่อโครงการ/งานก่อสร้าง โครงการปรับปรุงห้องน้ำ หอผู้ป่วยพิเศษและห้องน้ำอื่นของอาคารเพชรรัตน์ จำนวน 149 ห้อง</v>
      </c>
      <c r="B4" s="306"/>
      <c r="C4" s="306"/>
      <c r="D4" s="306"/>
      <c r="E4" s="306"/>
      <c r="F4" s="306"/>
      <c r="G4" s="306"/>
      <c r="I4" s="132"/>
    </row>
    <row r="5" spans="1:9" ht="24.95" customHeight="1" x14ac:dyDescent="0.3">
      <c r="A5" s="306" t="str">
        <f>'[6]ปร5ก-1'!A6:H6</f>
        <v xml:space="preserve">  แบบเลขที่ </v>
      </c>
      <c r="B5" s="306"/>
      <c r="C5" s="306"/>
      <c r="D5" s="306"/>
      <c r="E5" s="306"/>
      <c r="F5" s="306"/>
      <c r="G5" s="306"/>
      <c r="I5" s="132"/>
    </row>
    <row r="6" spans="1:9" ht="24.95" customHeight="1" x14ac:dyDescent="0.3">
      <c r="A6" s="306" t="s">
        <v>89</v>
      </c>
      <c r="B6" s="306"/>
      <c r="C6" s="306"/>
      <c r="D6" s="306"/>
      <c r="E6" s="306"/>
      <c r="F6" s="306"/>
      <c r="G6" s="306"/>
      <c r="I6" s="132"/>
    </row>
    <row r="7" spans="1:9" ht="24.95" customHeight="1" x14ac:dyDescent="0.3">
      <c r="A7" s="306" t="s">
        <v>58</v>
      </c>
      <c r="B7" s="306"/>
      <c r="C7" s="306"/>
      <c r="D7" s="306"/>
      <c r="E7" s="306"/>
      <c r="F7" s="306"/>
      <c r="G7" s="306"/>
      <c r="I7" s="132"/>
    </row>
    <row r="8" spans="1:9" ht="24.95" customHeight="1" x14ac:dyDescent="0.3">
      <c r="A8" s="306" t="s">
        <v>115</v>
      </c>
      <c r="B8" s="306"/>
      <c r="C8" s="306"/>
      <c r="D8" s="306"/>
      <c r="E8" s="306"/>
      <c r="F8" s="306"/>
      <c r="G8" s="306"/>
      <c r="I8" s="132"/>
    </row>
    <row r="9" spans="1:9" ht="24.95" customHeight="1" x14ac:dyDescent="0.3">
      <c r="A9" s="308" t="str">
        <f>'[6]ปร5ก-1'!A10</f>
        <v xml:space="preserve">หน่วย : บาท </v>
      </c>
      <c r="B9" s="308"/>
      <c r="C9" s="308"/>
      <c r="D9" s="308"/>
      <c r="E9" s="308"/>
      <c r="F9" s="308"/>
      <c r="G9" s="308"/>
      <c r="I9" s="132"/>
    </row>
    <row r="10" spans="1:9" ht="24.95" customHeight="1" x14ac:dyDescent="0.3">
      <c r="A10" s="309" t="s">
        <v>0</v>
      </c>
      <c r="B10" s="133"/>
      <c r="C10" s="311" t="s">
        <v>59</v>
      </c>
      <c r="D10" s="311"/>
      <c r="E10" s="312"/>
      <c r="F10" s="309" t="s">
        <v>24</v>
      </c>
      <c r="G10" s="315" t="s">
        <v>4</v>
      </c>
      <c r="I10" s="132"/>
    </row>
    <row r="11" spans="1:9" ht="24.95" customHeight="1" x14ac:dyDescent="0.3">
      <c r="A11" s="310"/>
      <c r="B11" s="134"/>
      <c r="C11" s="313"/>
      <c r="D11" s="313"/>
      <c r="E11" s="314"/>
      <c r="F11" s="310"/>
      <c r="G11" s="310"/>
      <c r="I11" s="132"/>
    </row>
    <row r="12" spans="1:9" ht="24.95" customHeight="1" x14ac:dyDescent="0.55000000000000004">
      <c r="A12" s="135">
        <v>1</v>
      </c>
      <c r="B12" s="136"/>
      <c r="C12" s="137" t="s">
        <v>60</v>
      </c>
      <c r="D12" s="136"/>
      <c r="E12" s="136"/>
      <c r="F12" s="138">
        <f>'ปร5ก-1'!F27</f>
        <v>37552165.397500001</v>
      </c>
      <c r="G12" s="139"/>
      <c r="I12" s="132"/>
    </row>
    <row r="13" spans="1:9" ht="24.95" customHeight="1" x14ac:dyDescent="0.55000000000000004">
      <c r="A13" s="140">
        <v>2</v>
      </c>
      <c r="B13" s="141"/>
      <c r="C13" s="137" t="s">
        <v>61</v>
      </c>
      <c r="D13" s="141"/>
      <c r="E13" s="141"/>
      <c r="F13" s="142">
        <f>'ปร5ข.'!G24</f>
        <v>0</v>
      </c>
      <c r="G13" s="143"/>
      <c r="I13" s="132"/>
    </row>
    <row r="14" spans="1:9" ht="24.95" customHeight="1" x14ac:dyDescent="0.55000000000000004">
      <c r="A14" s="140">
        <v>3</v>
      </c>
      <c r="B14" s="141"/>
      <c r="C14" s="144" t="s">
        <v>62</v>
      </c>
      <c r="D14" s="141"/>
      <c r="E14" s="141"/>
      <c r="F14" s="142">
        <f>ปร4พ!D27</f>
        <v>460000</v>
      </c>
      <c r="G14" s="143"/>
      <c r="I14" s="132"/>
    </row>
    <row r="15" spans="1:9" ht="24.95" customHeight="1" x14ac:dyDescent="0.55000000000000004">
      <c r="A15" s="145"/>
      <c r="B15" s="141"/>
      <c r="C15" s="136"/>
      <c r="D15" s="141"/>
      <c r="E15" s="141"/>
      <c r="F15" s="142"/>
      <c r="G15" s="143"/>
      <c r="I15" s="146"/>
    </row>
    <row r="16" spans="1:9" ht="24.95" customHeight="1" x14ac:dyDescent="0.55000000000000004">
      <c r="A16" s="147"/>
      <c r="B16" s="148"/>
      <c r="C16" s="148"/>
      <c r="D16" s="148"/>
      <c r="E16" s="148"/>
      <c r="F16" s="149"/>
      <c r="G16" s="143"/>
      <c r="I16" s="150"/>
    </row>
    <row r="17" spans="1:9" ht="24.95" customHeight="1" x14ac:dyDescent="0.55000000000000004">
      <c r="A17" s="151"/>
      <c r="B17" s="141"/>
      <c r="C17" s="141"/>
      <c r="D17" s="148"/>
      <c r="E17" s="148"/>
      <c r="F17" s="142"/>
      <c r="G17" s="152"/>
      <c r="I17" s="153"/>
    </row>
    <row r="18" spans="1:9" ht="24.95" customHeight="1" x14ac:dyDescent="0.55000000000000004">
      <c r="A18" s="151"/>
      <c r="B18" s="141"/>
      <c r="C18" s="141"/>
      <c r="D18" s="148"/>
      <c r="E18" s="148"/>
      <c r="F18" s="142"/>
      <c r="G18" s="152"/>
      <c r="I18" s="132"/>
    </row>
    <row r="19" spans="1:9" ht="24.95" customHeight="1" x14ac:dyDescent="0.55000000000000004">
      <c r="A19" s="154"/>
      <c r="B19" s="141"/>
      <c r="C19" s="155"/>
      <c r="D19" s="156"/>
      <c r="E19" s="157"/>
      <c r="F19" s="158"/>
      <c r="G19" s="152"/>
      <c r="I19" s="132"/>
    </row>
    <row r="20" spans="1:9" ht="24.95" customHeight="1" x14ac:dyDescent="0.3">
      <c r="A20" s="154"/>
      <c r="B20" s="141"/>
      <c r="C20" s="141"/>
      <c r="D20" s="159"/>
      <c r="E20" s="159"/>
      <c r="F20" s="158"/>
      <c r="G20" s="152"/>
      <c r="I20" s="132"/>
    </row>
    <row r="21" spans="1:9" ht="24.95" customHeight="1" x14ac:dyDescent="0.3">
      <c r="A21" s="160"/>
      <c r="B21" s="161"/>
      <c r="C21" s="161"/>
      <c r="D21" s="162"/>
      <c r="E21" s="162"/>
      <c r="F21" s="163"/>
      <c r="G21" s="164"/>
      <c r="I21" s="132"/>
    </row>
    <row r="22" spans="1:9" ht="24.95" customHeight="1" x14ac:dyDescent="0.55000000000000004">
      <c r="A22" s="316" t="s">
        <v>63</v>
      </c>
      <c r="B22" s="165"/>
      <c r="C22" s="165"/>
      <c r="D22" s="319" t="s">
        <v>64</v>
      </c>
      <c r="E22" s="320"/>
      <c r="F22" s="166">
        <f>SUM(F12:F21)</f>
        <v>38012165.397500001</v>
      </c>
      <c r="G22" s="167"/>
      <c r="I22" s="251"/>
    </row>
    <row r="23" spans="1:9" ht="24.95" customHeight="1" thickBot="1" x14ac:dyDescent="0.75">
      <c r="A23" s="317"/>
      <c r="B23" s="132"/>
      <c r="C23" s="132"/>
      <c r="D23" s="321" t="s">
        <v>65</v>
      </c>
      <c r="E23" s="322"/>
      <c r="F23" s="168">
        <f>TRUNC(F22,-5)</f>
        <v>38000000</v>
      </c>
      <c r="G23" s="169"/>
      <c r="I23" s="245"/>
    </row>
    <row r="24" spans="1:9" ht="24.95" customHeight="1" thickTop="1" thickBot="1" x14ac:dyDescent="0.6">
      <c r="A24" s="318"/>
      <c r="B24" s="170"/>
      <c r="C24" s="323" t="str">
        <f>BAHTTEXT(F23)</f>
        <v>สามสิบแปดล้านบาทถ้วน</v>
      </c>
      <c r="D24" s="323"/>
      <c r="E24" s="323"/>
      <c r="F24" s="323"/>
      <c r="G24" s="171"/>
      <c r="I24" s="244"/>
    </row>
    <row r="25" spans="1:9" ht="24.95" customHeight="1" thickTop="1" x14ac:dyDescent="0.55000000000000004">
      <c r="A25" s="172"/>
      <c r="B25" s="132"/>
      <c r="C25" s="173"/>
      <c r="D25" s="173"/>
      <c r="E25" s="173"/>
      <c r="F25" s="173"/>
      <c r="G25" s="132"/>
      <c r="I25" s="132"/>
    </row>
    <row r="26" spans="1:9" ht="24.95" customHeight="1" x14ac:dyDescent="0.55000000000000004">
      <c r="A26" s="307"/>
      <c r="B26" s="307"/>
      <c r="C26" s="307"/>
      <c r="D26" s="307"/>
      <c r="E26" s="324"/>
      <c r="F26" s="324"/>
      <c r="G26" s="324"/>
      <c r="I26" s="132"/>
    </row>
    <row r="27" spans="1:9" ht="24.95" customHeight="1" x14ac:dyDescent="0.55000000000000004">
      <c r="A27" s="126"/>
      <c r="B27" s="126"/>
      <c r="C27" s="126"/>
      <c r="D27" s="126"/>
      <c r="E27" s="128"/>
      <c r="F27" s="128"/>
      <c r="G27" s="128"/>
      <c r="I27" s="132"/>
    </row>
    <row r="28" spans="1:9" ht="24.95" customHeight="1" x14ac:dyDescent="0.3">
      <c r="A28" s="326" t="str">
        <f>'[6]ปร5ก-1'!A29</f>
        <v>.........................................................................................</v>
      </c>
      <c r="B28" s="326"/>
      <c r="C28" s="326"/>
      <c r="D28" s="326"/>
      <c r="E28" s="326"/>
      <c r="F28" s="326"/>
      <c r="G28" s="326"/>
      <c r="I28" s="132"/>
    </row>
    <row r="29" spans="1:9" ht="24.95" customHeight="1" x14ac:dyDescent="0.55000000000000004">
      <c r="A29" s="325" t="str">
        <f>'ปร5ก-1'!A31</f>
        <v>(…..............................................................)</v>
      </c>
      <c r="B29" s="325"/>
      <c r="C29" s="325"/>
      <c r="D29" s="325"/>
      <c r="E29" s="325"/>
      <c r="F29" s="325"/>
      <c r="G29" s="325"/>
      <c r="H29" s="174"/>
      <c r="I29" s="132"/>
    </row>
    <row r="30" spans="1:9" ht="24.95" customHeight="1" x14ac:dyDescent="0.55000000000000004">
      <c r="A30" s="325" t="str">
        <f>'[6]ปร5ก-1'!A31</f>
        <v>ประธานกรรมการกำหนดราคากลาง</v>
      </c>
      <c r="B30" s="325"/>
      <c r="C30" s="325"/>
      <c r="D30" s="325"/>
      <c r="E30" s="325"/>
      <c r="F30" s="325"/>
      <c r="G30" s="325"/>
      <c r="H30" s="174"/>
      <c r="I30" s="132"/>
    </row>
    <row r="31" spans="1:9" ht="24.95" customHeight="1" x14ac:dyDescent="0.55000000000000004">
      <c r="A31" s="325" t="str">
        <f>'[6]ปร5ก-1'!A32</f>
        <v>................................................................</v>
      </c>
      <c r="B31" s="325"/>
      <c r="C31" s="325"/>
      <c r="D31" s="325"/>
      <c r="E31" s="325" t="str">
        <f>'[6]ปร5ก-1'!E32</f>
        <v>................................................................</v>
      </c>
      <c r="F31" s="325"/>
      <c r="G31" s="325"/>
      <c r="H31" s="174"/>
      <c r="I31" s="132"/>
    </row>
    <row r="32" spans="1:9" ht="24.95" customHeight="1" x14ac:dyDescent="0.55000000000000004">
      <c r="A32" s="325" t="str">
        <f>'ปร5ก-1'!A34</f>
        <v>(…........................................................)</v>
      </c>
      <c r="B32" s="325"/>
      <c r="C32" s="325"/>
      <c r="D32" s="325"/>
      <c r="E32" s="325" t="str">
        <f>'ปร5ก-1'!D34</f>
        <v>(…..........................................................)</v>
      </c>
      <c r="F32" s="325"/>
      <c r="G32" s="325"/>
      <c r="H32" s="174"/>
      <c r="I32" s="132"/>
    </row>
    <row r="33" spans="1:9" ht="24.95" customHeight="1" x14ac:dyDescent="0.55000000000000004">
      <c r="A33" s="325" t="str">
        <f>'[6]ปร5ก-1'!A34</f>
        <v>กรรมการกำหนดราคากลาง</v>
      </c>
      <c r="B33" s="325"/>
      <c r="C33" s="325"/>
      <c r="D33" s="325"/>
      <c r="E33" s="325" t="str">
        <f>'[6]ปร5ก-1'!E34</f>
        <v>กรรมการกำหนดราคากลาง</v>
      </c>
      <c r="F33" s="325"/>
      <c r="G33" s="325"/>
      <c r="H33" s="174"/>
      <c r="I33" s="132"/>
    </row>
    <row r="34" spans="1:9" ht="24.95" customHeight="1" x14ac:dyDescent="0.3">
      <c r="A34" s="325" t="str">
        <f>'[6]ปร5ก-1'!A35</f>
        <v>หมายเหตุ   แบบฟอร์มนี้  สามารถปรับปรุงและเปลี่ยนแปลงได้ตามความเหมาะสมและสอดคล้องกับโครงการ/งานก่อสร้างที่คำนวณราคากลาง</v>
      </c>
      <c r="B34" s="325"/>
      <c r="C34" s="325"/>
      <c r="D34" s="325"/>
      <c r="E34" s="325"/>
      <c r="F34" s="325"/>
      <c r="G34" s="325"/>
      <c r="I34" s="132"/>
    </row>
    <row r="35" spans="1:9" ht="24.95" customHeight="1" x14ac:dyDescent="0.3">
      <c r="A35" s="325"/>
      <c r="B35" s="325"/>
      <c r="C35" s="325"/>
      <c r="D35" s="325"/>
      <c r="E35" s="325"/>
      <c r="F35" s="325"/>
      <c r="G35" s="325"/>
      <c r="I35" s="132"/>
    </row>
    <row r="36" spans="1:9" ht="24.95" customHeight="1" x14ac:dyDescent="0.3">
      <c r="A36" s="325"/>
      <c r="B36" s="325"/>
      <c r="C36" s="325"/>
      <c r="D36" s="325"/>
    </row>
  </sheetData>
  <mergeCells count="31">
    <mergeCell ref="A36:D36"/>
    <mergeCell ref="A28:G28"/>
    <mergeCell ref="A29:G29"/>
    <mergeCell ref="A30:G30"/>
    <mergeCell ref="A31:D31"/>
    <mergeCell ref="E31:G31"/>
    <mergeCell ref="A32:D32"/>
    <mergeCell ref="E32:G32"/>
    <mergeCell ref="A33:D33"/>
    <mergeCell ref="E33:G33"/>
    <mergeCell ref="A34:G34"/>
    <mergeCell ref="A35:D35"/>
    <mergeCell ref="E35:G35"/>
    <mergeCell ref="A22:A24"/>
    <mergeCell ref="D22:E22"/>
    <mergeCell ref="D23:E23"/>
    <mergeCell ref="C24:F24"/>
    <mergeCell ref="A26:D26"/>
    <mergeCell ref="E26:G26"/>
    <mergeCell ref="A8:G8"/>
    <mergeCell ref="A9:G9"/>
    <mergeCell ref="A10:A11"/>
    <mergeCell ref="C10:E11"/>
    <mergeCell ref="F10:F11"/>
    <mergeCell ref="G10:G11"/>
    <mergeCell ref="A7:G7"/>
    <mergeCell ref="A2:G2"/>
    <mergeCell ref="A3:G3"/>
    <mergeCell ref="A4:G4"/>
    <mergeCell ref="A5:G5"/>
    <mergeCell ref="A6:G6"/>
  </mergeCells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Header>หน้าที่ &amp;P จาก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D106-DDA4-4729-A163-72A6238E8729}">
  <sheetPr>
    <pageSetUpPr fitToPage="1"/>
  </sheetPr>
  <dimension ref="A1:S50"/>
  <sheetViews>
    <sheetView showGridLines="0" view="pageBreakPreview" zoomScale="90" zoomScaleNormal="112" zoomScaleSheetLayoutView="90" workbookViewId="0">
      <selection activeCell="C15" sqref="C15"/>
    </sheetView>
  </sheetViews>
  <sheetFormatPr defaultRowHeight="24.95" customHeight="1" x14ac:dyDescent="0.3"/>
  <cols>
    <col min="1" max="1" width="10.7109375" style="176" customWidth="1"/>
    <col min="2" max="2" width="16.7109375" style="177" customWidth="1"/>
    <col min="3" max="3" width="30.7109375" style="177" customWidth="1"/>
    <col min="4" max="4" width="16.7109375" style="177" customWidth="1"/>
    <col min="5" max="5" width="10.7109375" style="177" customWidth="1"/>
    <col min="6" max="6" width="18.5703125" style="177" customWidth="1"/>
    <col min="7" max="7" width="26.7109375" style="177" customWidth="1"/>
    <col min="8" max="8" width="15" style="177" bestFit="1" customWidth="1"/>
    <col min="9" max="9" width="13.42578125" style="177" bestFit="1" customWidth="1"/>
    <col min="10" max="10" width="16.140625" style="177" bestFit="1" customWidth="1"/>
    <col min="11" max="11" width="20.140625" style="177" bestFit="1" customWidth="1"/>
    <col min="12" max="12" width="19.140625" style="177" bestFit="1" customWidth="1"/>
    <col min="13" max="13" width="21.85546875" style="177" bestFit="1" customWidth="1"/>
    <col min="14" max="14" width="16" style="177" bestFit="1" customWidth="1"/>
    <col min="15" max="15" width="19.140625" style="177" bestFit="1" customWidth="1"/>
    <col min="16" max="16" width="12.85546875" style="177" bestFit="1" customWidth="1"/>
    <col min="17" max="17" width="20.140625" style="177" bestFit="1" customWidth="1"/>
    <col min="18" max="18" width="13.7109375" style="177" bestFit="1" customWidth="1"/>
    <col min="19" max="19" width="22" style="177" bestFit="1" customWidth="1"/>
    <col min="20" max="255" width="9.140625" style="177"/>
    <col min="256" max="256" width="6.7109375" style="177" customWidth="1"/>
    <col min="257" max="257" width="0.7109375" style="177" customWidth="1"/>
    <col min="258" max="258" width="17.28515625" style="177" customWidth="1"/>
    <col min="259" max="259" width="26.5703125" style="177" customWidth="1"/>
    <col min="260" max="260" width="16.140625" style="177" customWidth="1"/>
    <col min="261" max="261" width="9.7109375" style="177" customWidth="1"/>
    <col min="262" max="262" width="16.7109375" style="177" customWidth="1"/>
    <col min="263" max="263" width="26.7109375" style="177" customWidth="1"/>
    <col min="264" max="264" width="15" style="177" bestFit="1" customWidth="1"/>
    <col min="265" max="265" width="13.42578125" style="177" bestFit="1" customWidth="1"/>
    <col min="266" max="266" width="16.140625" style="177" bestFit="1" customWidth="1"/>
    <col min="267" max="267" width="20.140625" style="177" bestFit="1" customWidth="1"/>
    <col min="268" max="268" width="19.140625" style="177" bestFit="1" customWidth="1"/>
    <col min="269" max="269" width="21.85546875" style="177" bestFit="1" customWidth="1"/>
    <col min="270" max="270" width="16" style="177" bestFit="1" customWidth="1"/>
    <col min="271" max="271" width="19.140625" style="177" bestFit="1" customWidth="1"/>
    <col min="272" max="272" width="12.85546875" style="177" bestFit="1" customWidth="1"/>
    <col min="273" max="273" width="20.140625" style="177" bestFit="1" customWidth="1"/>
    <col min="274" max="274" width="13.7109375" style="177" bestFit="1" customWidth="1"/>
    <col min="275" max="275" width="22" style="177" bestFit="1" customWidth="1"/>
    <col min="276" max="511" width="9.140625" style="177"/>
    <col min="512" max="512" width="6.7109375" style="177" customWidth="1"/>
    <col min="513" max="513" width="0.7109375" style="177" customWidth="1"/>
    <col min="514" max="514" width="17.28515625" style="177" customWidth="1"/>
    <col min="515" max="515" width="26.5703125" style="177" customWidth="1"/>
    <col min="516" max="516" width="16.140625" style="177" customWidth="1"/>
    <col min="517" max="517" width="9.7109375" style="177" customWidth="1"/>
    <col min="518" max="518" width="16.7109375" style="177" customWidth="1"/>
    <col min="519" max="519" width="26.7109375" style="177" customWidth="1"/>
    <col min="520" max="520" width="15" style="177" bestFit="1" customWidth="1"/>
    <col min="521" max="521" width="13.42578125" style="177" bestFit="1" customWidth="1"/>
    <col min="522" max="522" width="16.140625" style="177" bestFit="1" customWidth="1"/>
    <col min="523" max="523" width="20.140625" style="177" bestFit="1" customWidth="1"/>
    <col min="524" max="524" width="19.140625" style="177" bestFit="1" customWidth="1"/>
    <col min="525" max="525" width="21.85546875" style="177" bestFit="1" customWidth="1"/>
    <col min="526" max="526" width="16" style="177" bestFit="1" customWidth="1"/>
    <col min="527" max="527" width="19.140625" style="177" bestFit="1" customWidth="1"/>
    <col min="528" max="528" width="12.85546875" style="177" bestFit="1" customWidth="1"/>
    <col min="529" max="529" width="20.140625" style="177" bestFit="1" customWidth="1"/>
    <col min="530" max="530" width="13.7109375" style="177" bestFit="1" customWidth="1"/>
    <col min="531" max="531" width="22" style="177" bestFit="1" customWidth="1"/>
    <col min="532" max="767" width="9.140625" style="177"/>
    <col min="768" max="768" width="6.7109375" style="177" customWidth="1"/>
    <col min="769" max="769" width="0.7109375" style="177" customWidth="1"/>
    <col min="770" max="770" width="17.28515625" style="177" customWidth="1"/>
    <col min="771" max="771" width="26.5703125" style="177" customWidth="1"/>
    <col min="772" max="772" width="16.140625" style="177" customWidth="1"/>
    <col min="773" max="773" width="9.7109375" style="177" customWidth="1"/>
    <col min="774" max="774" width="16.7109375" style="177" customWidth="1"/>
    <col min="775" max="775" width="26.7109375" style="177" customWidth="1"/>
    <col min="776" max="776" width="15" style="177" bestFit="1" customWidth="1"/>
    <col min="777" max="777" width="13.42578125" style="177" bestFit="1" customWidth="1"/>
    <col min="778" max="778" width="16.140625" style="177" bestFit="1" customWidth="1"/>
    <col min="779" max="779" width="20.140625" style="177" bestFit="1" customWidth="1"/>
    <col min="780" max="780" width="19.140625" style="177" bestFit="1" customWidth="1"/>
    <col min="781" max="781" width="21.85546875" style="177" bestFit="1" customWidth="1"/>
    <col min="782" max="782" width="16" style="177" bestFit="1" customWidth="1"/>
    <col min="783" max="783" width="19.140625" style="177" bestFit="1" customWidth="1"/>
    <col min="784" max="784" width="12.85546875" style="177" bestFit="1" customWidth="1"/>
    <col min="785" max="785" width="20.140625" style="177" bestFit="1" customWidth="1"/>
    <col min="786" max="786" width="13.7109375" style="177" bestFit="1" customWidth="1"/>
    <col min="787" max="787" width="22" style="177" bestFit="1" customWidth="1"/>
    <col min="788" max="1023" width="9.140625" style="177"/>
    <col min="1024" max="1024" width="6.7109375" style="177" customWidth="1"/>
    <col min="1025" max="1025" width="0.7109375" style="177" customWidth="1"/>
    <col min="1026" max="1026" width="17.28515625" style="177" customWidth="1"/>
    <col min="1027" max="1027" width="26.5703125" style="177" customWidth="1"/>
    <col min="1028" max="1028" width="16.140625" style="177" customWidth="1"/>
    <col min="1029" max="1029" width="9.7109375" style="177" customWidth="1"/>
    <col min="1030" max="1030" width="16.7109375" style="177" customWidth="1"/>
    <col min="1031" max="1031" width="26.7109375" style="177" customWidth="1"/>
    <col min="1032" max="1032" width="15" style="177" bestFit="1" customWidth="1"/>
    <col min="1033" max="1033" width="13.42578125" style="177" bestFit="1" customWidth="1"/>
    <col min="1034" max="1034" width="16.140625" style="177" bestFit="1" customWidth="1"/>
    <col min="1035" max="1035" width="20.140625" style="177" bestFit="1" customWidth="1"/>
    <col min="1036" max="1036" width="19.140625" style="177" bestFit="1" customWidth="1"/>
    <col min="1037" max="1037" width="21.85546875" style="177" bestFit="1" customWidth="1"/>
    <col min="1038" max="1038" width="16" style="177" bestFit="1" customWidth="1"/>
    <col min="1039" max="1039" width="19.140625" style="177" bestFit="1" customWidth="1"/>
    <col min="1040" max="1040" width="12.85546875" style="177" bestFit="1" customWidth="1"/>
    <col min="1041" max="1041" width="20.140625" style="177" bestFit="1" customWidth="1"/>
    <col min="1042" max="1042" width="13.7109375" style="177" bestFit="1" customWidth="1"/>
    <col min="1043" max="1043" width="22" style="177" bestFit="1" customWidth="1"/>
    <col min="1044" max="1279" width="9.140625" style="177"/>
    <col min="1280" max="1280" width="6.7109375" style="177" customWidth="1"/>
    <col min="1281" max="1281" width="0.7109375" style="177" customWidth="1"/>
    <col min="1282" max="1282" width="17.28515625" style="177" customWidth="1"/>
    <col min="1283" max="1283" width="26.5703125" style="177" customWidth="1"/>
    <col min="1284" max="1284" width="16.140625" style="177" customWidth="1"/>
    <col min="1285" max="1285" width="9.7109375" style="177" customWidth="1"/>
    <col min="1286" max="1286" width="16.7109375" style="177" customWidth="1"/>
    <col min="1287" max="1287" width="26.7109375" style="177" customWidth="1"/>
    <col min="1288" max="1288" width="15" style="177" bestFit="1" customWidth="1"/>
    <col min="1289" max="1289" width="13.42578125" style="177" bestFit="1" customWidth="1"/>
    <col min="1290" max="1290" width="16.140625" style="177" bestFit="1" customWidth="1"/>
    <col min="1291" max="1291" width="20.140625" style="177" bestFit="1" customWidth="1"/>
    <col min="1292" max="1292" width="19.140625" style="177" bestFit="1" customWidth="1"/>
    <col min="1293" max="1293" width="21.85546875" style="177" bestFit="1" customWidth="1"/>
    <col min="1294" max="1294" width="16" style="177" bestFit="1" customWidth="1"/>
    <col min="1295" max="1295" width="19.140625" style="177" bestFit="1" customWidth="1"/>
    <col min="1296" max="1296" width="12.85546875" style="177" bestFit="1" customWidth="1"/>
    <col min="1297" max="1297" width="20.140625" style="177" bestFit="1" customWidth="1"/>
    <col min="1298" max="1298" width="13.7109375" style="177" bestFit="1" customWidth="1"/>
    <col min="1299" max="1299" width="22" style="177" bestFit="1" customWidth="1"/>
    <col min="1300" max="1535" width="9.140625" style="177"/>
    <col min="1536" max="1536" width="6.7109375" style="177" customWidth="1"/>
    <col min="1537" max="1537" width="0.7109375" style="177" customWidth="1"/>
    <col min="1538" max="1538" width="17.28515625" style="177" customWidth="1"/>
    <col min="1539" max="1539" width="26.5703125" style="177" customWidth="1"/>
    <col min="1540" max="1540" width="16.140625" style="177" customWidth="1"/>
    <col min="1541" max="1541" width="9.7109375" style="177" customWidth="1"/>
    <col min="1542" max="1542" width="16.7109375" style="177" customWidth="1"/>
    <col min="1543" max="1543" width="26.7109375" style="177" customWidth="1"/>
    <col min="1544" max="1544" width="15" style="177" bestFit="1" customWidth="1"/>
    <col min="1545" max="1545" width="13.42578125" style="177" bestFit="1" customWidth="1"/>
    <col min="1546" max="1546" width="16.140625" style="177" bestFit="1" customWidth="1"/>
    <col min="1547" max="1547" width="20.140625" style="177" bestFit="1" customWidth="1"/>
    <col min="1548" max="1548" width="19.140625" style="177" bestFit="1" customWidth="1"/>
    <col min="1549" max="1549" width="21.85546875" style="177" bestFit="1" customWidth="1"/>
    <col min="1550" max="1550" width="16" style="177" bestFit="1" customWidth="1"/>
    <col min="1551" max="1551" width="19.140625" style="177" bestFit="1" customWidth="1"/>
    <col min="1552" max="1552" width="12.85546875" style="177" bestFit="1" customWidth="1"/>
    <col min="1553" max="1553" width="20.140625" style="177" bestFit="1" customWidth="1"/>
    <col min="1554" max="1554" width="13.7109375" style="177" bestFit="1" customWidth="1"/>
    <col min="1555" max="1555" width="22" style="177" bestFit="1" customWidth="1"/>
    <col min="1556" max="1791" width="9.140625" style="177"/>
    <col min="1792" max="1792" width="6.7109375" style="177" customWidth="1"/>
    <col min="1793" max="1793" width="0.7109375" style="177" customWidth="1"/>
    <col min="1794" max="1794" width="17.28515625" style="177" customWidth="1"/>
    <col min="1795" max="1795" width="26.5703125" style="177" customWidth="1"/>
    <col min="1796" max="1796" width="16.140625" style="177" customWidth="1"/>
    <col min="1797" max="1797" width="9.7109375" style="177" customWidth="1"/>
    <col min="1798" max="1798" width="16.7109375" style="177" customWidth="1"/>
    <col min="1799" max="1799" width="26.7109375" style="177" customWidth="1"/>
    <col min="1800" max="1800" width="15" style="177" bestFit="1" customWidth="1"/>
    <col min="1801" max="1801" width="13.42578125" style="177" bestFit="1" customWidth="1"/>
    <col min="1802" max="1802" width="16.140625" style="177" bestFit="1" customWidth="1"/>
    <col min="1803" max="1803" width="20.140625" style="177" bestFit="1" customWidth="1"/>
    <col min="1804" max="1804" width="19.140625" style="177" bestFit="1" customWidth="1"/>
    <col min="1805" max="1805" width="21.85546875" style="177" bestFit="1" customWidth="1"/>
    <col min="1806" max="1806" width="16" style="177" bestFit="1" customWidth="1"/>
    <col min="1807" max="1807" width="19.140625" style="177" bestFit="1" customWidth="1"/>
    <col min="1808" max="1808" width="12.85546875" style="177" bestFit="1" customWidth="1"/>
    <col min="1809" max="1809" width="20.140625" style="177" bestFit="1" customWidth="1"/>
    <col min="1810" max="1810" width="13.7109375" style="177" bestFit="1" customWidth="1"/>
    <col min="1811" max="1811" width="22" style="177" bestFit="1" customWidth="1"/>
    <col min="1812" max="2047" width="9.140625" style="177"/>
    <col min="2048" max="2048" width="6.7109375" style="177" customWidth="1"/>
    <col min="2049" max="2049" width="0.7109375" style="177" customWidth="1"/>
    <col min="2050" max="2050" width="17.28515625" style="177" customWidth="1"/>
    <col min="2051" max="2051" width="26.5703125" style="177" customWidth="1"/>
    <col min="2052" max="2052" width="16.140625" style="177" customWidth="1"/>
    <col min="2053" max="2053" width="9.7109375" style="177" customWidth="1"/>
    <col min="2054" max="2054" width="16.7109375" style="177" customWidth="1"/>
    <col min="2055" max="2055" width="26.7109375" style="177" customWidth="1"/>
    <col min="2056" max="2056" width="15" style="177" bestFit="1" customWidth="1"/>
    <col min="2057" max="2057" width="13.42578125" style="177" bestFit="1" customWidth="1"/>
    <col min="2058" max="2058" width="16.140625" style="177" bestFit="1" customWidth="1"/>
    <col min="2059" max="2059" width="20.140625" style="177" bestFit="1" customWidth="1"/>
    <col min="2060" max="2060" width="19.140625" style="177" bestFit="1" customWidth="1"/>
    <col min="2061" max="2061" width="21.85546875" style="177" bestFit="1" customWidth="1"/>
    <col min="2062" max="2062" width="16" style="177" bestFit="1" customWidth="1"/>
    <col min="2063" max="2063" width="19.140625" style="177" bestFit="1" customWidth="1"/>
    <col min="2064" max="2064" width="12.85546875" style="177" bestFit="1" customWidth="1"/>
    <col min="2065" max="2065" width="20.140625" style="177" bestFit="1" customWidth="1"/>
    <col min="2066" max="2066" width="13.7109375" style="177" bestFit="1" customWidth="1"/>
    <col min="2067" max="2067" width="22" style="177" bestFit="1" customWidth="1"/>
    <col min="2068" max="2303" width="9.140625" style="177"/>
    <col min="2304" max="2304" width="6.7109375" style="177" customWidth="1"/>
    <col min="2305" max="2305" width="0.7109375" style="177" customWidth="1"/>
    <col min="2306" max="2306" width="17.28515625" style="177" customWidth="1"/>
    <col min="2307" max="2307" width="26.5703125" style="177" customWidth="1"/>
    <col min="2308" max="2308" width="16.140625" style="177" customWidth="1"/>
    <col min="2309" max="2309" width="9.7109375" style="177" customWidth="1"/>
    <col min="2310" max="2310" width="16.7109375" style="177" customWidth="1"/>
    <col min="2311" max="2311" width="26.7109375" style="177" customWidth="1"/>
    <col min="2312" max="2312" width="15" style="177" bestFit="1" customWidth="1"/>
    <col min="2313" max="2313" width="13.42578125" style="177" bestFit="1" customWidth="1"/>
    <col min="2314" max="2314" width="16.140625" style="177" bestFit="1" customWidth="1"/>
    <col min="2315" max="2315" width="20.140625" style="177" bestFit="1" customWidth="1"/>
    <col min="2316" max="2316" width="19.140625" style="177" bestFit="1" customWidth="1"/>
    <col min="2317" max="2317" width="21.85546875" style="177" bestFit="1" customWidth="1"/>
    <col min="2318" max="2318" width="16" style="177" bestFit="1" customWidth="1"/>
    <col min="2319" max="2319" width="19.140625" style="177" bestFit="1" customWidth="1"/>
    <col min="2320" max="2320" width="12.85546875" style="177" bestFit="1" customWidth="1"/>
    <col min="2321" max="2321" width="20.140625" style="177" bestFit="1" customWidth="1"/>
    <col min="2322" max="2322" width="13.7109375" style="177" bestFit="1" customWidth="1"/>
    <col min="2323" max="2323" width="22" style="177" bestFit="1" customWidth="1"/>
    <col min="2324" max="2559" width="9.140625" style="177"/>
    <col min="2560" max="2560" width="6.7109375" style="177" customWidth="1"/>
    <col min="2561" max="2561" width="0.7109375" style="177" customWidth="1"/>
    <col min="2562" max="2562" width="17.28515625" style="177" customWidth="1"/>
    <col min="2563" max="2563" width="26.5703125" style="177" customWidth="1"/>
    <col min="2564" max="2564" width="16.140625" style="177" customWidth="1"/>
    <col min="2565" max="2565" width="9.7109375" style="177" customWidth="1"/>
    <col min="2566" max="2566" width="16.7109375" style="177" customWidth="1"/>
    <col min="2567" max="2567" width="26.7109375" style="177" customWidth="1"/>
    <col min="2568" max="2568" width="15" style="177" bestFit="1" customWidth="1"/>
    <col min="2569" max="2569" width="13.42578125" style="177" bestFit="1" customWidth="1"/>
    <col min="2570" max="2570" width="16.140625" style="177" bestFit="1" customWidth="1"/>
    <col min="2571" max="2571" width="20.140625" style="177" bestFit="1" customWidth="1"/>
    <col min="2572" max="2572" width="19.140625" style="177" bestFit="1" customWidth="1"/>
    <col min="2573" max="2573" width="21.85546875" style="177" bestFit="1" customWidth="1"/>
    <col min="2574" max="2574" width="16" style="177" bestFit="1" customWidth="1"/>
    <col min="2575" max="2575" width="19.140625" style="177" bestFit="1" customWidth="1"/>
    <col min="2576" max="2576" width="12.85546875" style="177" bestFit="1" customWidth="1"/>
    <col min="2577" max="2577" width="20.140625" style="177" bestFit="1" customWidth="1"/>
    <col min="2578" max="2578" width="13.7109375" style="177" bestFit="1" customWidth="1"/>
    <col min="2579" max="2579" width="22" style="177" bestFit="1" customWidth="1"/>
    <col min="2580" max="2815" width="9.140625" style="177"/>
    <col min="2816" max="2816" width="6.7109375" style="177" customWidth="1"/>
    <col min="2817" max="2817" width="0.7109375" style="177" customWidth="1"/>
    <col min="2818" max="2818" width="17.28515625" style="177" customWidth="1"/>
    <col min="2819" max="2819" width="26.5703125" style="177" customWidth="1"/>
    <col min="2820" max="2820" width="16.140625" style="177" customWidth="1"/>
    <col min="2821" max="2821" width="9.7109375" style="177" customWidth="1"/>
    <col min="2822" max="2822" width="16.7109375" style="177" customWidth="1"/>
    <col min="2823" max="2823" width="26.7109375" style="177" customWidth="1"/>
    <col min="2824" max="2824" width="15" style="177" bestFit="1" customWidth="1"/>
    <col min="2825" max="2825" width="13.42578125" style="177" bestFit="1" customWidth="1"/>
    <col min="2826" max="2826" width="16.140625" style="177" bestFit="1" customWidth="1"/>
    <col min="2827" max="2827" width="20.140625" style="177" bestFit="1" customWidth="1"/>
    <col min="2828" max="2828" width="19.140625" style="177" bestFit="1" customWidth="1"/>
    <col min="2829" max="2829" width="21.85546875" style="177" bestFit="1" customWidth="1"/>
    <col min="2830" max="2830" width="16" style="177" bestFit="1" customWidth="1"/>
    <col min="2831" max="2831" width="19.140625" style="177" bestFit="1" customWidth="1"/>
    <col min="2832" max="2832" width="12.85546875" style="177" bestFit="1" customWidth="1"/>
    <col min="2833" max="2833" width="20.140625" style="177" bestFit="1" customWidth="1"/>
    <col min="2834" max="2834" width="13.7109375" style="177" bestFit="1" customWidth="1"/>
    <col min="2835" max="2835" width="22" style="177" bestFit="1" customWidth="1"/>
    <col min="2836" max="3071" width="9.140625" style="177"/>
    <col min="3072" max="3072" width="6.7109375" style="177" customWidth="1"/>
    <col min="3073" max="3073" width="0.7109375" style="177" customWidth="1"/>
    <col min="3074" max="3074" width="17.28515625" style="177" customWidth="1"/>
    <col min="3075" max="3075" width="26.5703125" style="177" customWidth="1"/>
    <col min="3076" max="3076" width="16.140625" style="177" customWidth="1"/>
    <col min="3077" max="3077" width="9.7109375" style="177" customWidth="1"/>
    <col min="3078" max="3078" width="16.7109375" style="177" customWidth="1"/>
    <col min="3079" max="3079" width="26.7109375" style="177" customWidth="1"/>
    <col min="3080" max="3080" width="15" style="177" bestFit="1" customWidth="1"/>
    <col min="3081" max="3081" width="13.42578125" style="177" bestFit="1" customWidth="1"/>
    <col min="3082" max="3082" width="16.140625" style="177" bestFit="1" customWidth="1"/>
    <col min="3083" max="3083" width="20.140625" style="177" bestFit="1" customWidth="1"/>
    <col min="3084" max="3084" width="19.140625" style="177" bestFit="1" customWidth="1"/>
    <col min="3085" max="3085" width="21.85546875" style="177" bestFit="1" customWidth="1"/>
    <col min="3086" max="3086" width="16" style="177" bestFit="1" customWidth="1"/>
    <col min="3087" max="3087" width="19.140625" style="177" bestFit="1" customWidth="1"/>
    <col min="3088" max="3088" width="12.85546875" style="177" bestFit="1" customWidth="1"/>
    <col min="3089" max="3089" width="20.140625" style="177" bestFit="1" customWidth="1"/>
    <col min="3090" max="3090" width="13.7109375" style="177" bestFit="1" customWidth="1"/>
    <col min="3091" max="3091" width="22" style="177" bestFit="1" customWidth="1"/>
    <col min="3092" max="3327" width="9.140625" style="177"/>
    <col min="3328" max="3328" width="6.7109375" style="177" customWidth="1"/>
    <col min="3329" max="3329" width="0.7109375" style="177" customWidth="1"/>
    <col min="3330" max="3330" width="17.28515625" style="177" customWidth="1"/>
    <col min="3331" max="3331" width="26.5703125" style="177" customWidth="1"/>
    <col min="3332" max="3332" width="16.140625" style="177" customWidth="1"/>
    <col min="3333" max="3333" width="9.7109375" style="177" customWidth="1"/>
    <col min="3334" max="3334" width="16.7109375" style="177" customWidth="1"/>
    <col min="3335" max="3335" width="26.7109375" style="177" customWidth="1"/>
    <col min="3336" max="3336" width="15" style="177" bestFit="1" customWidth="1"/>
    <col min="3337" max="3337" width="13.42578125" style="177" bestFit="1" customWidth="1"/>
    <col min="3338" max="3338" width="16.140625" style="177" bestFit="1" customWidth="1"/>
    <col min="3339" max="3339" width="20.140625" style="177" bestFit="1" customWidth="1"/>
    <col min="3340" max="3340" width="19.140625" style="177" bestFit="1" customWidth="1"/>
    <col min="3341" max="3341" width="21.85546875" style="177" bestFit="1" customWidth="1"/>
    <col min="3342" max="3342" width="16" style="177" bestFit="1" customWidth="1"/>
    <col min="3343" max="3343" width="19.140625" style="177" bestFit="1" customWidth="1"/>
    <col min="3344" max="3344" width="12.85546875" style="177" bestFit="1" customWidth="1"/>
    <col min="3345" max="3345" width="20.140625" style="177" bestFit="1" customWidth="1"/>
    <col min="3346" max="3346" width="13.7109375" style="177" bestFit="1" customWidth="1"/>
    <col min="3347" max="3347" width="22" style="177" bestFit="1" customWidth="1"/>
    <col min="3348" max="3583" width="9.140625" style="177"/>
    <col min="3584" max="3584" width="6.7109375" style="177" customWidth="1"/>
    <col min="3585" max="3585" width="0.7109375" style="177" customWidth="1"/>
    <col min="3586" max="3586" width="17.28515625" style="177" customWidth="1"/>
    <col min="3587" max="3587" width="26.5703125" style="177" customWidth="1"/>
    <col min="3588" max="3588" width="16.140625" style="177" customWidth="1"/>
    <col min="3589" max="3589" width="9.7109375" style="177" customWidth="1"/>
    <col min="3590" max="3590" width="16.7109375" style="177" customWidth="1"/>
    <col min="3591" max="3591" width="26.7109375" style="177" customWidth="1"/>
    <col min="3592" max="3592" width="15" style="177" bestFit="1" customWidth="1"/>
    <col min="3593" max="3593" width="13.42578125" style="177" bestFit="1" customWidth="1"/>
    <col min="3594" max="3594" width="16.140625" style="177" bestFit="1" customWidth="1"/>
    <col min="3595" max="3595" width="20.140625" style="177" bestFit="1" customWidth="1"/>
    <col min="3596" max="3596" width="19.140625" style="177" bestFit="1" customWidth="1"/>
    <col min="3597" max="3597" width="21.85546875" style="177" bestFit="1" customWidth="1"/>
    <col min="3598" max="3598" width="16" style="177" bestFit="1" customWidth="1"/>
    <col min="3599" max="3599" width="19.140625" style="177" bestFit="1" customWidth="1"/>
    <col min="3600" max="3600" width="12.85546875" style="177" bestFit="1" customWidth="1"/>
    <col min="3601" max="3601" width="20.140625" style="177" bestFit="1" customWidth="1"/>
    <col min="3602" max="3602" width="13.7109375" style="177" bestFit="1" customWidth="1"/>
    <col min="3603" max="3603" width="22" style="177" bestFit="1" customWidth="1"/>
    <col min="3604" max="3839" width="9.140625" style="177"/>
    <col min="3840" max="3840" width="6.7109375" style="177" customWidth="1"/>
    <col min="3841" max="3841" width="0.7109375" style="177" customWidth="1"/>
    <col min="3842" max="3842" width="17.28515625" style="177" customWidth="1"/>
    <col min="3843" max="3843" width="26.5703125" style="177" customWidth="1"/>
    <col min="3844" max="3844" width="16.140625" style="177" customWidth="1"/>
    <col min="3845" max="3845" width="9.7109375" style="177" customWidth="1"/>
    <col min="3846" max="3846" width="16.7109375" style="177" customWidth="1"/>
    <col min="3847" max="3847" width="26.7109375" style="177" customWidth="1"/>
    <col min="3848" max="3848" width="15" style="177" bestFit="1" customWidth="1"/>
    <col min="3849" max="3849" width="13.42578125" style="177" bestFit="1" customWidth="1"/>
    <col min="3850" max="3850" width="16.140625" style="177" bestFit="1" customWidth="1"/>
    <col min="3851" max="3851" width="20.140625" style="177" bestFit="1" customWidth="1"/>
    <col min="3852" max="3852" width="19.140625" style="177" bestFit="1" customWidth="1"/>
    <col min="3853" max="3853" width="21.85546875" style="177" bestFit="1" customWidth="1"/>
    <col min="3854" max="3854" width="16" style="177" bestFit="1" customWidth="1"/>
    <col min="3855" max="3855" width="19.140625" style="177" bestFit="1" customWidth="1"/>
    <col min="3856" max="3856" width="12.85546875" style="177" bestFit="1" customWidth="1"/>
    <col min="3857" max="3857" width="20.140625" style="177" bestFit="1" customWidth="1"/>
    <col min="3858" max="3858" width="13.7109375" style="177" bestFit="1" customWidth="1"/>
    <col min="3859" max="3859" width="22" style="177" bestFit="1" customWidth="1"/>
    <col min="3860" max="4095" width="9.140625" style="177"/>
    <col min="4096" max="4096" width="6.7109375" style="177" customWidth="1"/>
    <col min="4097" max="4097" width="0.7109375" style="177" customWidth="1"/>
    <col min="4098" max="4098" width="17.28515625" style="177" customWidth="1"/>
    <col min="4099" max="4099" width="26.5703125" style="177" customWidth="1"/>
    <col min="4100" max="4100" width="16.140625" style="177" customWidth="1"/>
    <col min="4101" max="4101" width="9.7109375" style="177" customWidth="1"/>
    <col min="4102" max="4102" width="16.7109375" style="177" customWidth="1"/>
    <col min="4103" max="4103" width="26.7109375" style="177" customWidth="1"/>
    <col min="4104" max="4104" width="15" style="177" bestFit="1" customWidth="1"/>
    <col min="4105" max="4105" width="13.42578125" style="177" bestFit="1" customWidth="1"/>
    <col min="4106" max="4106" width="16.140625" style="177" bestFit="1" customWidth="1"/>
    <col min="4107" max="4107" width="20.140625" style="177" bestFit="1" customWidth="1"/>
    <col min="4108" max="4108" width="19.140625" style="177" bestFit="1" customWidth="1"/>
    <col min="4109" max="4109" width="21.85546875" style="177" bestFit="1" customWidth="1"/>
    <col min="4110" max="4110" width="16" style="177" bestFit="1" customWidth="1"/>
    <col min="4111" max="4111" width="19.140625" style="177" bestFit="1" customWidth="1"/>
    <col min="4112" max="4112" width="12.85546875" style="177" bestFit="1" customWidth="1"/>
    <col min="4113" max="4113" width="20.140625" style="177" bestFit="1" customWidth="1"/>
    <col min="4114" max="4114" width="13.7109375" style="177" bestFit="1" customWidth="1"/>
    <col min="4115" max="4115" width="22" style="177" bestFit="1" customWidth="1"/>
    <col min="4116" max="4351" width="9.140625" style="177"/>
    <col min="4352" max="4352" width="6.7109375" style="177" customWidth="1"/>
    <col min="4353" max="4353" width="0.7109375" style="177" customWidth="1"/>
    <col min="4354" max="4354" width="17.28515625" style="177" customWidth="1"/>
    <col min="4355" max="4355" width="26.5703125" style="177" customWidth="1"/>
    <col min="4356" max="4356" width="16.140625" style="177" customWidth="1"/>
    <col min="4357" max="4357" width="9.7109375" style="177" customWidth="1"/>
    <col min="4358" max="4358" width="16.7109375" style="177" customWidth="1"/>
    <col min="4359" max="4359" width="26.7109375" style="177" customWidth="1"/>
    <col min="4360" max="4360" width="15" style="177" bestFit="1" customWidth="1"/>
    <col min="4361" max="4361" width="13.42578125" style="177" bestFit="1" customWidth="1"/>
    <col min="4362" max="4362" width="16.140625" style="177" bestFit="1" customWidth="1"/>
    <col min="4363" max="4363" width="20.140625" style="177" bestFit="1" customWidth="1"/>
    <col min="4364" max="4364" width="19.140625" style="177" bestFit="1" customWidth="1"/>
    <col min="4365" max="4365" width="21.85546875" style="177" bestFit="1" customWidth="1"/>
    <col min="4366" max="4366" width="16" style="177" bestFit="1" customWidth="1"/>
    <col min="4367" max="4367" width="19.140625" style="177" bestFit="1" customWidth="1"/>
    <col min="4368" max="4368" width="12.85546875" style="177" bestFit="1" customWidth="1"/>
    <col min="4369" max="4369" width="20.140625" style="177" bestFit="1" customWidth="1"/>
    <col min="4370" max="4370" width="13.7109375" style="177" bestFit="1" customWidth="1"/>
    <col min="4371" max="4371" width="22" style="177" bestFit="1" customWidth="1"/>
    <col min="4372" max="4607" width="9.140625" style="177"/>
    <col min="4608" max="4608" width="6.7109375" style="177" customWidth="1"/>
    <col min="4609" max="4609" width="0.7109375" style="177" customWidth="1"/>
    <col min="4610" max="4610" width="17.28515625" style="177" customWidth="1"/>
    <col min="4611" max="4611" width="26.5703125" style="177" customWidth="1"/>
    <col min="4612" max="4612" width="16.140625" style="177" customWidth="1"/>
    <col min="4613" max="4613" width="9.7109375" style="177" customWidth="1"/>
    <col min="4614" max="4614" width="16.7109375" style="177" customWidth="1"/>
    <col min="4615" max="4615" width="26.7109375" style="177" customWidth="1"/>
    <col min="4616" max="4616" width="15" style="177" bestFit="1" customWidth="1"/>
    <col min="4617" max="4617" width="13.42578125" style="177" bestFit="1" customWidth="1"/>
    <col min="4618" max="4618" width="16.140625" style="177" bestFit="1" customWidth="1"/>
    <col min="4619" max="4619" width="20.140625" style="177" bestFit="1" customWidth="1"/>
    <col min="4620" max="4620" width="19.140625" style="177" bestFit="1" customWidth="1"/>
    <col min="4621" max="4621" width="21.85546875" style="177" bestFit="1" customWidth="1"/>
    <col min="4622" max="4622" width="16" style="177" bestFit="1" customWidth="1"/>
    <col min="4623" max="4623" width="19.140625" style="177" bestFit="1" customWidth="1"/>
    <col min="4624" max="4624" width="12.85546875" style="177" bestFit="1" customWidth="1"/>
    <col min="4625" max="4625" width="20.140625" style="177" bestFit="1" customWidth="1"/>
    <col min="4626" max="4626" width="13.7109375" style="177" bestFit="1" customWidth="1"/>
    <col min="4627" max="4627" width="22" style="177" bestFit="1" customWidth="1"/>
    <col min="4628" max="4863" width="9.140625" style="177"/>
    <col min="4864" max="4864" width="6.7109375" style="177" customWidth="1"/>
    <col min="4865" max="4865" width="0.7109375" style="177" customWidth="1"/>
    <col min="4866" max="4866" width="17.28515625" style="177" customWidth="1"/>
    <col min="4867" max="4867" width="26.5703125" style="177" customWidth="1"/>
    <col min="4868" max="4868" width="16.140625" style="177" customWidth="1"/>
    <col min="4869" max="4869" width="9.7109375" style="177" customWidth="1"/>
    <col min="4870" max="4870" width="16.7109375" style="177" customWidth="1"/>
    <col min="4871" max="4871" width="26.7109375" style="177" customWidth="1"/>
    <col min="4872" max="4872" width="15" style="177" bestFit="1" customWidth="1"/>
    <col min="4873" max="4873" width="13.42578125" style="177" bestFit="1" customWidth="1"/>
    <col min="4874" max="4874" width="16.140625" style="177" bestFit="1" customWidth="1"/>
    <col min="4875" max="4875" width="20.140625" style="177" bestFit="1" customWidth="1"/>
    <col min="4876" max="4876" width="19.140625" style="177" bestFit="1" customWidth="1"/>
    <col min="4877" max="4877" width="21.85546875" style="177" bestFit="1" customWidth="1"/>
    <col min="4878" max="4878" width="16" style="177" bestFit="1" customWidth="1"/>
    <col min="4879" max="4879" width="19.140625" style="177" bestFit="1" customWidth="1"/>
    <col min="4880" max="4880" width="12.85546875" style="177" bestFit="1" customWidth="1"/>
    <col min="4881" max="4881" width="20.140625" style="177" bestFit="1" customWidth="1"/>
    <col min="4882" max="4882" width="13.7109375" style="177" bestFit="1" customWidth="1"/>
    <col min="4883" max="4883" width="22" style="177" bestFit="1" customWidth="1"/>
    <col min="4884" max="5119" width="9.140625" style="177"/>
    <col min="5120" max="5120" width="6.7109375" style="177" customWidth="1"/>
    <col min="5121" max="5121" width="0.7109375" style="177" customWidth="1"/>
    <col min="5122" max="5122" width="17.28515625" style="177" customWidth="1"/>
    <col min="5123" max="5123" width="26.5703125" style="177" customWidth="1"/>
    <col min="5124" max="5124" width="16.140625" style="177" customWidth="1"/>
    <col min="5125" max="5125" width="9.7109375" style="177" customWidth="1"/>
    <col min="5126" max="5126" width="16.7109375" style="177" customWidth="1"/>
    <col min="5127" max="5127" width="26.7109375" style="177" customWidth="1"/>
    <col min="5128" max="5128" width="15" style="177" bestFit="1" customWidth="1"/>
    <col min="5129" max="5129" width="13.42578125" style="177" bestFit="1" customWidth="1"/>
    <col min="5130" max="5130" width="16.140625" style="177" bestFit="1" customWidth="1"/>
    <col min="5131" max="5131" width="20.140625" style="177" bestFit="1" customWidth="1"/>
    <col min="5132" max="5132" width="19.140625" style="177" bestFit="1" customWidth="1"/>
    <col min="5133" max="5133" width="21.85546875" style="177" bestFit="1" customWidth="1"/>
    <col min="5134" max="5134" width="16" style="177" bestFit="1" customWidth="1"/>
    <col min="5135" max="5135" width="19.140625" style="177" bestFit="1" customWidth="1"/>
    <col min="5136" max="5136" width="12.85546875" style="177" bestFit="1" customWidth="1"/>
    <col min="5137" max="5137" width="20.140625" style="177" bestFit="1" customWidth="1"/>
    <col min="5138" max="5138" width="13.7109375" style="177" bestFit="1" customWidth="1"/>
    <col min="5139" max="5139" width="22" style="177" bestFit="1" customWidth="1"/>
    <col min="5140" max="5375" width="9.140625" style="177"/>
    <col min="5376" max="5376" width="6.7109375" style="177" customWidth="1"/>
    <col min="5377" max="5377" width="0.7109375" style="177" customWidth="1"/>
    <col min="5378" max="5378" width="17.28515625" style="177" customWidth="1"/>
    <col min="5379" max="5379" width="26.5703125" style="177" customWidth="1"/>
    <col min="5380" max="5380" width="16.140625" style="177" customWidth="1"/>
    <col min="5381" max="5381" width="9.7109375" style="177" customWidth="1"/>
    <col min="5382" max="5382" width="16.7109375" style="177" customWidth="1"/>
    <col min="5383" max="5383" width="26.7109375" style="177" customWidth="1"/>
    <col min="5384" max="5384" width="15" style="177" bestFit="1" customWidth="1"/>
    <col min="5385" max="5385" width="13.42578125" style="177" bestFit="1" customWidth="1"/>
    <col min="5386" max="5386" width="16.140625" style="177" bestFit="1" customWidth="1"/>
    <col min="5387" max="5387" width="20.140625" style="177" bestFit="1" customWidth="1"/>
    <col min="5388" max="5388" width="19.140625" style="177" bestFit="1" customWidth="1"/>
    <col min="5389" max="5389" width="21.85546875" style="177" bestFit="1" customWidth="1"/>
    <col min="5390" max="5390" width="16" style="177" bestFit="1" customWidth="1"/>
    <col min="5391" max="5391" width="19.140625" style="177" bestFit="1" customWidth="1"/>
    <col min="5392" max="5392" width="12.85546875" style="177" bestFit="1" customWidth="1"/>
    <col min="5393" max="5393" width="20.140625" style="177" bestFit="1" customWidth="1"/>
    <col min="5394" max="5394" width="13.7109375" style="177" bestFit="1" customWidth="1"/>
    <col min="5395" max="5395" width="22" style="177" bestFit="1" customWidth="1"/>
    <col min="5396" max="5631" width="9.140625" style="177"/>
    <col min="5632" max="5632" width="6.7109375" style="177" customWidth="1"/>
    <col min="5633" max="5633" width="0.7109375" style="177" customWidth="1"/>
    <col min="5634" max="5634" width="17.28515625" style="177" customWidth="1"/>
    <col min="5635" max="5635" width="26.5703125" style="177" customWidth="1"/>
    <col min="5636" max="5636" width="16.140625" style="177" customWidth="1"/>
    <col min="5637" max="5637" width="9.7109375" style="177" customWidth="1"/>
    <col min="5638" max="5638" width="16.7109375" style="177" customWidth="1"/>
    <col min="5639" max="5639" width="26.7109375" style="177" customWidth="1"/>
    <col min="5640" max="5640" width="15" style="177" bestFit="1" customWidth="1"/>
    <col min="5641" max="5641" width="13.42578125" style="177" bestFit="1" customWidth="1"/>
    <col min="5642" max="5642" width="16.140625" style="177" bestFit="1" customWidth="1"/>
    <col min="5643" max="5643" width="20.140625" style="177" bestFit="1" customWidth="1"/>
    <col min="5644" max="5644" width="19.140625" style="177" bestFit="1" customWidth="1"/>
    <col min="5645" max="5645" width="21.85546875" style="177" bestFit="1" customWidth="1"/>
    <col min="5646" max="5646" width="16" style="177" bestFit="1" customWidth="1"/>
    <col min="5647" max="5647" width="19.140625" style="177" bestFit="1" customWidth="1"/>
    <col min="5648" max="5648" width="12.85546875" style="177" bestFit="1" customWidth="1"/>
    <col min="5649" max="5649" width="20.140625" style="177" bestFit="1" customWidth="1"/>
    <col min="5650" max="5650" width="13.7109375" style="177" bestFit="1" customWidth="1"/>
    <col min="5651" max="5651" width="22" style="177" bestFit="1" customWidth="1"/>
    <col min="5652" max="5887" width="9.140625" style="177"/>
    <col min="5888" max="5888" width="6.7109375" style="177" customWidth="1"/>
    <col min="5889" max="5889" width="0.7109375" style="177" customWidth="1"/>
    <col min="5890" max="5890" width="17.28515625" style="177" customWidth="1"/>
    <col min="5891" max="5891" width="26.5703125" style="177" customWidth="1"/>
    <col min="5892" max="5892" width="16.140625" style="177" customWidth="1"/>
    <col min="5893" max="5893" width="9.7109375" style="177" customWidth="1"/>
    <col min="5894" max="5894" width="16.7109375" style="177" customWidth="1"/>
    <col min="5895" max="5895" width="26.7109375" style="177" customWidth="1"/>
    <col min="5896" max="5896" width="15" style="177" bestFit="1" customWidth="1"/>
    <col min="5897" max="5897" width="13.42578125" style="177" bestFit="1" customWidth="1"/>
    <col min="5898" max="5898" width="16.140625" style="177" bestFit="1" customWidth="1"/>
    <col min="5899" max="5899" width="20.140625" style="177" bestFit="1" customWidth="1"/>
    <col min="5900" max="5900" width="19.140625" style="177" bestFit="1" customWidth="1"/>
    <col min="5901" max="5901" width="21.85546875" style="177" bestFit="1" customWidth="1"/>
    <col min="5902" max="5902" width="16" style="177" bestFit="1" customWidth="1"/>
    <col min="5903" max="5903" width="19.140625" style="177" bestFit="1" customWidth="1"/>
    <col min="5904" max="5904" width="12.85546875" style="177" bestFit="1" customWidth="1"/>
    <col min="5905" max="5905" width="20.140625" style="177" bestFit="1" customWidth="1"/>
    <col min="5906" max="5906" width="13.7109375" style="177" bestFit="1" customWidth="1"/>
    <col min="5907" max="5907" width="22" style="177" bestFit="1" customWidth="1"/>
    <col min="5908" max="6143" width="9.140625" style="177"/>
    <col min="6144" max="6144" width="6.7109375" style="177" customWidth="1"/>
    <col min="6145" max="6145" width="0.7109375" style="177" customWidth="1"/>
    <col min="6146" max="6146" width="17.28515625" style="177" customWidth="1"/>
    <col min="6147" max="6147" width="26.5703125" style="177" customWidth="1"/>
    <col min="6148" max="6148" width="16.140625" style="177" customWidth="1"/>
    <col min="6149" max="6149" width="9.7109375" style="177" customWidth="1"/>
    <col min="6150" max="6150" width="16.7109375" style="177" customWidth="1"/>
    <col min="6151" max="6151" width="26.7109375" style="177" customWidth="1"/>
    <col min="6152" max="6152" width="15" style="177" bestFit="1" customWidth="1"/>
    <col min="6153" max="6153" width="13.42578125" style="177" bestFit="1" customWidth="1"/>
    <col min="6154" max="6154" width="16.140625" style="177" bestFit="1" customWidth="1"/>
    <col min="6155" max="6155" width="20.140625" style="177" bestFit="1" customWidth="1"/>
    <col min="6156" max="6156" width="19.140625" style="177" bestFit="1" customWidth="1"/>
    <col min="6157" max="6157" width="21.85546875" style="177" bestFit="1" customWidth="1"/>
    <col min="6158" max="6158" width="16" style="177" bestFit="1" customWidth="1"/>
    <col min="6159" max="6159" width="19.140625" style="177" bestFit="1" customWidth="1"/>
    <col min="6160" max="6160" width="12.85546875" style="177" bestFit="1" customWidth="1"/>
    <col min="6161" max="6161" width="20.140625" style="177" bestFit="1" customWidth="1"/>
    <col min="6162" max="6162" width="13.7109375" style="177" bestFit="1" customWidth="1"/>
    <col min="6163" max="6163" width="22" style="177" bestFit="1" customWidth="1"/>
    <col min="6164" max="6399" width="9.140625" style="177"/>
    <col min="6400" max="6400" width="6.7109375" style="177" customWidth="1"/>
    <col min="6401" max="6401" width="0.7109375" style="177" customWidth="1"/>
    <col min="6402" max="6402" width="17.28515625" style="177" customWidth="1"/>
    <col min="6403" max="6403" width="26.5703125" style="177" customWidth="1"/>
    <col min="6404" max="6404" width="16.140625" style="177" customWidth="1"/>
    <col min="6405" max="6405" width="9.7109375" style="177" customWidth="1"/>
    <col min="6406" max="6406" width="16.7109375" style="177" customWidth="1"/>
    <col min="6407" max="6407" width="26.7109375" style="177" customWidth="1"/>
    <col min="6408" max="6408" width="15" style="177" bestFit="1" customWidth="1"/>
    <col min="6409" max="6409" width="13.42578125" style="177" bestFit="1" customWidth="1"/>
    <col min="6410" max="6410" width="16.140625" style="177" bestFit="1" customWidth="1"/>
    <col min="6411" max="6411" width="20.140625" style="177" bestFit="1" customWidth="1"/>
    <col min="6412" max="6412" width="19.140625" style="177" bestFit="1" customWidth="1"/>
    <col min="6413" max="6413" width="21.85546875" style="177" bestFit="1" customWidth="1"/>
    <col min="6414" max="6414" width="16" style="177" bestFit="1" customWidth="1"/>
    <col min="6415" max="6415" width="19.140625" style="177" bestFit="1" customWidth="1"/>
    <col min="6416" max="6416" width="12.85546875" style="177" bestFit="1" customWidth="1"/>
    <col min="6417" max="6417" width="20.140625" style="177" bestFit="1" customWidth="1"/>
    <col min="6418" max="6418" width="13.7109375" style="177" bestFit="1" customWidth="1"/>
    <col min="6419" max="6419" width="22" style="177" bestFit="1" customWidth="1"/>
    <col min="6420" max="6655" width="9.140625" style="177"/>
    <col min="6656" max="6656" width="6.7109375" style="177" customWidth="1"/>
    <col min="6657" max="6657" width="0.7109375" style="177" customWidth="1"/>
    <col min="6658" max="6658" width="17.28515625" style="177" customWidth="1"/>
    <col min="6659" max="6659" width="26.5703125" style="177" customWidth="1"/>
    <col min="6660" max="6660" width="16.140625" style="177" customWidth="1"/>
    <col min="6661" max="6661" width="9.7109375" style="177" customWidth="1"/>
    <col min="6662" max="6662" width="16.7109375" style="177" customWidth="1"/>
    <col min="6663" max="6663" width="26.7109375" style="177" customWidth="1"/>
    <col min="6664" max="6664" width="15" style="177" bestFit="1" customWidth="1"/>
    <col min="6665" max="6665" width="13.42578125" style="177" bestFit="1" customWidth="1"/>
    <col min="6666" max="6666" width="16.140625" style="177" bestFit="1" customWidth="1"/>
    <col min="6667" max="6667" width="20.140625" style="177" bestFit="1" customWidth="1"/>
    <col min="6668" max="6668" width="19.140625" style="177" bestFit="1" customWidth="1"/>
    <col min="6669" max="6669" width="21.85546875" style="177" bestFit="1" customWidth="1"/>
    <col min="6670" max="6670" width="16" style="177" bestFit="1" customWidth="1"/>
    <col min="6671" max="6671" width="19.140625" style="177" bestFit="1" customWidth="1"/>
    <col min="6672" max="6672" width="12.85546875" style="177" bestFit="1" customWidth="1"/>
    <col min="6673" max="6673" width="20.140625" style="177" bestFit="1" customWidth="1"/>
    <col min="6674" max="6674" width="13.7109375" style="177" bestFit="1" customWidth="1"/>
    <col min="6675" max="6675" width="22" style="177" bestFit="1" customWidth="1"/>
    <col min="6676" max="6911" width="9.140625" style="177"/>
    <col min="6912" max="6912" width="6.7109375" style="177" customWidth="1"/>
    <col min="6913" max="6913" width="0.7109375" style="177" customWidth="1"/>
    <col min="6914" max="6914" width="17.28515625" style="177" customWidth="1"/>
    <col min="6915" max="6915" width="26.5703125" style="177" customWidth="1"/>
    <col min="6916" max="6916" width="16.140625" style="177" customWidth="1"/>
    <col min="6917" max="6917" width="9.7109375" style="177" customWidth="1"/>
    <col min="6918" max="6918" width="16.7109375" style="177" customWidth="1"/>
    <col min="6919" max="6919" width="26.7109375" style="177" customWidth="1"/>
    <col min="6920" max="6920" width="15" style="177" bestFit="1" customWidth="1"/>
    <col min="6921" max="6921" width="13.42578125" style="177" bestFit="1" customWidth="1"/>
    <col min="6922" max="6922" width="16.140625" style="177" bestFit="1" customWidth="1"/>
    <col min="6923" max="6923" width="20.140625" style="177" bestFit="1" customWidth="1"/>
    <col min="6924" max="6924" width="19.140625" style="177" bestFit="1" customWidth="1"/>
    <col min="6925" max="6925" width="21.85546875" style="177" bestFit="1" customWidth="1"/>
    <col min="6926" max="6926" width="16" style="177" bestFit="1" customWidth="1"/>
    <col min="6927" max="6927" width="19.140625" style="177" bestFit="1" customWidth="1"/>
    <col min="6928" max="6928" width="12.85546875" style="177" bestFit="1" customWidth="1"/>
    <col min="6929" max="6929" width="20.140625" style="177" bestFit="1" customWidth="1"/>
    <col min="6930" max="6930" width="13.7109375" style="177" bestFit="1" customWidth="1"/>
    <col min="6931" max="6931" width="22" style="177" bestFit="1" customWidth="1"/>
    <col min="6932" max="7167" width="9.140625" style="177"/>
    <col min="7168" max="7168" width="6.7109375" style="177" customWidth="1"/>
    <col min="7169" max="7169" width="0.7109375" style="177" customWidth="1"/>
    <col min="7170" max="7170" width="17.28515625" style="177" customWidth="1"/>
    <col min="7171" max="7171" width="26.5703125" style="177" customWidth="1"/>
    <col min="7172" max="7172" width="16.140625" style="177" customWidth="1"/>
    <col min="7173" max="7173" width="9.7109375" style="177" customWidth="1"/>
    <col min="7174" max="7174" width="16.7109375" style="177" customWidth="1"/>
    <col min="7175" max="7175" width="26.7109375" style="177" customWidth="1"/>
    <col min="7176" max="7176" width="15" style="177" bestFit="1" customWidth="1"/>
    <col min="7177" max="7177" width="13.42578125" style="177" bestFit="1" customWidth="1"/>
    <col min="7178" max="7178" width="16.140625" style="177" bestFit="1" customWidth="1"/>
    <col min="7179" max="7179" width="20.140625" style="177" bestFit="1" customWidth="1"/>
    <col min="7180" max="7180" width="19.140625" style="177" bestFit="1" customWidth="1"/>
    <col min="7181" max="7181" width="21.85546875" style="177" bestFit="1" customWidth="1"/>
    <col min="7182" max="7182" width="16" style="177" bestFit="1" customWidth="1"/>
    <col min="7183" max="7183" width="19.140625" style="177" bestFit="1" customWidth="1"/>
    <col min="7184" max="7184" width="12.85546875" style="177" bestFit="1" customWidth="1"/>
    <col min="7185" max="7185" width="20.140625" style="177" bestFit="1" customWidth="1"/>
    <col min="7186" max="7186" width="13.7109375" style="177" bestFit="1" customWidth="1"/>
    <col min="7187" max="7187" width="22" style="177" bestFit="1" customWidth="1"/>
    <col min="7188" max="7423" width="9.140625" style="177"/>
    <col min="7424" max="7424" width="6.7109375" style="177" customWidth="1"/>
    <col min="7425" max="7425" width="0.7109375" style="177" customWidth="1"/>
    <col min="7426" max="7426" width="17.28515625" style="177" customWidth="1"/>
    <col min="7427" max="7427" width="26.5703125" style="177" customWidth="1"/>
    <col min="7428" max="7428" width="16.140625" style="177" customWidth="1"/>
    <col min="7429" max="7429" width="9.7109375" style="177" customWidth="1"/>
    <col min="7430" max="7430" width="16.7109375" style="177" customWidth="1"/>
    <col min="7431" max="7431" width="26.7109375" style="177" customWidth="1"/>
    <col min="7432" max="7432" width="15" style="177" bestFit="1" customWidth="1"/>
    <col min="7433" max="7433" width="13.42578125" style="177" bestFit="1" customWidth="1"/>
    <col min="7434" max="7434" width="16.140625" style="177" bestFit="1" customWidth="1"/>
    <col min="7435" max="7435" width="20.140625" style="177" bestFit="1" customWidth="1"/>
    <col min="7436" max="7436" width="19.140625" style="177" bestFit="1" customWidth="1"/>
    <col min="7437" max="7437" width="21.85546875" style="177" bestFit="1" customWidth="1"/>
    <col min="7438" max="7438" width="16" style="177" bestFit="1" customWidth="1"/>
    <col min="7439" max="7439" width="19.140625" style="177" bestFit="1" customWidth="1"/>
    <col min="7440" max="7440" width="12.85546875" style="177" bestFit="1" customWidth="1"/>
    <col min="7441" max="7441" width="20.140625" style="177" bestFit="1" customWidth="1"/>
    <col min="7442" max="7442" width="13.7109375" style="177" bestFit="1" customWidth="1"/>
    <col min="7443" max="7443" width="22" style="177" bestFit="1" customWidth="1"/>
    <col min="7444" max="7679" width="9.140625" style="177"/>
    <col min="7680" max="7680" width="6.7109375" style="177" customWidth="1"/>
    <col min="7681" max="7681" width="0.7109375" style="177" customWidth="1"/>
    <col min="7682" max="7682" width="17.28515625" style="177" customWidth="1"/>
    <col min="7683" max="7683" width="26.5703125" style="177" customWidth="1"/>
    <col min="7684" max="7684" width="16.140625" style="177" customWidth="1"/>
    <col min="7685" max="7685" width="9.7109375" style="177" customWidth="1"/>
    <col min="7686" max="7686" width="16.7109375" style="177" customWidth="1"/>
    <col min="7687" max="7687" width="26.7109375" style="177" customWidth="1"/>
    <col min="7688" max="7688" width="15" style="177" bestFit="1" customWidth="1"/>
    <col min="7689" max="7689" width="13.42578125" style="177" bestFit="1" customWidth="1"/>
    <col min="7690" max="7690" width="16.140625" style="177" bestFit="1" customWidth="1"/>
    <col min="7691" max="7691" width="20.140625" style="177" bestFit="1" customWidth="1"/>
    <col min="7692" max="7692" width="19.140625" style="177" bestFit="1" customWidth="1"/>
    <col min="7693" max="7693" width="21.85546875" style="177" bestFit="1" customWidth="1"/>
    <col min="7694" max="7694" width="16" style="177" bestFit="1" customWidth="1"/>
    <col min="7695" max="7695" width="19.140625" style="177" bestFit="1" customWidth="1"/>
    <col min="7696" max="7696" width="12.85546875" style="177" bestFit="1" customWidth="1"/>
    <col min="7697" max="7697" width="20.140625" style="177" bestFit="1" customWidth="1"/>
    <col min="7698" max="7698" width="13.7109375" style="177" bestFit="1" customWidth="1"/>
    <col min="7699" max="7699" width="22" style="177" bestFit="1" customWidth="1"/>
    <col min="7700" max="7935" width="9.140625" style="177"/>
    <col min="7936" max="7936" width="6.7109375" style="177" customWidth="1"/>
    <col min="7937" max="7937" width="0.7109375" style="177" customWidth="1"/>
    <col min="7938" max="7938" width="17.28515625" style="177" customWidth="1"/>
    <col min="7939" max="7939" width="26.5703125" style="177" customWidth="1"/>
    <col min="7940" max="7940" width="16.140625" style="177" customWidth="1"/>
    <col min="7941" max="7941" width="9.7109375" style="177" customWidth="1"/>
    <col min="7942" max="7942" width="16.7109375" style="177" customWidth="1"/>
    <col min="7943" max="7943" width="26.7109375" style="177" customWidth="1"/>
    <col min="7944" max="7944" width="15" style="177" bestFit="1" customWidth="1"/>
    <col min="7945" max="7945" width="13.42578125" style="177" bestFit="1" customWidth="1"/>
    <col min="7946" max="7946" width="16.140625" style="177" bestFit="1" customWidth="1"/>
    <col min="7947" max="7947" width="20.140625" style="177" bestFit="1" customWidth="1"/>
    <col min="7948" max="7948" width="19.140625" style="177" bestFit="1" customWidth="1"/>
    <col min="7949" max="7949" width="21.85546875" style="177" bestFit="1" customWidth="1"/>
    <col min="7950" max="7950" width="16" style="177" bestFit="1" customWidth="1"/>
    <col min="7951" max="7951" width="19.140625" style="177" bestFit="1" customWidth="1"/>
    <col min="7952" max="7952" width="12.85546875" style="177" bestFit="1" customWidth="1"/>
    <col min="7953" max="7953" width="20.140625" style="177" bestFit="1" customWidth="1"/>
    <col min="7954" max="7954" width="13.7109375" style="177" bestFit="1" customWidth="1"/>
    <col min="7955" max="7955" width="22" style="177" bestFit="1" customWidth="1"/>
    <col min="7956" max="8191" width="9.140625" style="177"/>
    <col min="8192" max="8192" width="6.7109375" style="177" customWidth="1"/>
    <col min="8193" max="8193" width="0.7109375" style="177" customWidth="1"/>
    <col min="8194" max="8194" width="17.28515625" style="177" customWidth="1"/>
    <col min="8195" max="8195" width="26.5703125" style="177" customWidth="1"/>
    <col min="8196" max="8196" width="16.140625" style="177" customWidth="1"/>
    <col min="8197" max="8197" width="9.7109375" style="177" customWidth="1"/>
    <col min="8198" max="8198" width="16.7109375" style="177" customWidth="1"/>
    <col min="8199" max="8199" width="26.7109375" style="177" customWidth="1"/>
    <col min="8200" max="8200" width="15" style="177" bestFit="1" customWidth="1"/>
    <col min="8201" max="8201" width="13.42578125" style="177" bestFit="1" customWidth="1"/>
    <col min="8202" max="8202" width="16.140625" style="177" bestFit="1" customWidth="1"/>
    <col min="8203" max="8203" width="20.140625" style="177" bestFit="1" customWidth="1"/>
    <col min="8204" max="8204" width="19.140625" style="177" bestFit="1" customWidth="1"/>
    <col min="8205" max="8205" width="21.85546875" style="177" bestFit="1" customWidth="1"/>
    <col min="8206" max="8206" width="16" style="177" bestFit="1" customWidth="1"/>
    <col min="8207" max="8207" width="19.140625" style="177" bestFit="1" customWidth="1"/>
    <col min="8208" max="8208" width="12.85546875" style="177" bestFit="1" customWidth="1"/>
    <col min="8209" max="8209" width="20.140625" style="177" bestFit="1" customWidth="1"/>
    <col min="8210" max="8210" width="13.7109375" style="177" bestFit="1" customWidth="1"/>
    <col min="8211" max="8211" width="22" style="177" bestFit="1" customWidth="1"/>
    <col min="8212" max="8447" width="9.140625" style="177"/>
    <col min="8448" max="8448" width="6.7109375" style="177" customWidth="1"/>
    <col min="8449" max="8449" width="0.7109375" style="177" customWidth="1"/>
    <col min="8450" max="8450" width="17.28515625" style="177" customWidth="1"/>
    <col min="8451" max="8451" width="26.5703125" style="177" customWidth="1"/>
    <col min="8452" max="8452" width="16.140625" style="177" customWidth="1"/>
    <col min="8453" max="8453" width="9.7109375" style="177" customWidth="1"/>
    <col min="8454" max="8454" width="16.7109375" style="177" customWidth="1"/>
    <col min="8455" max="8455" width="26.7109375" style="177" customWidth="1"/>
    <col min="8456" max="8456" width="15" style="177" bestFit="1" customWidth="1"/>
    <col min="8457" max="8457" width="13.42578125" style="177" bestFit="1" customWidth="1"/>
    <col min="8458" max="8458" width="16.140625" style="177" bestFit="1" customWidth="1"/>
    <col min="8459" max="8459" width="20.140625" style="177" bestFit="1" customWidth="1"/>
    <col min="8460" max="8460" width="19.140625" style="177" bestFit="1" customWidth="1"/>
    <col min="8461" max="8461" width="21.85546875" style="177" bestFit="1" customWidth="1"/>
    <col min="8462" max="8462" width="16" style="177" bestFit="1" customWidth="1"/>
    <col min="8463" max="8463" width="19.140625" style="177" bestFit="1" customWidth="1"/>
    <col min="8464" max="8464" width="12.85546875" style="177" bestFit="1" customWidth="1"/>
    <col min="8465" max="8465" width="20.140625" style="177" bestFit="1" customWidth="1"/>
    <col min="8466" max="8466" width="13.7109375" style="177" bestFit="1" customWidth="1"/>
    <col min="8467" max="8467" width="22" style="177" bestFit="1" customWidth="1"/>
    <col min="8468" max="8703" width="9.140625" style="177"/>
    <col min="8704" max="8704" width="6.7109375" style="177" customWidth="1"/>
    <col min="8705" max="8705" width="0.7109375" style="177" customWidth="1"/>
    <col min="8706" max="8706" width="17.28515625" style="177" customWidth="1"/>
    <col min="8707" max="8707" width="26.5703125" style="177" customWidth="1"/>
    <col min="8708" max="8708" width="16.140625" style="177" customWidth="1"/>
    <col min="8709" max="8709" width="9.7109375" style="177" customWidth="1"/>
    <col min="8710" max="8710" width="16.7109375" style="177" customWidth="1"/>
    <col min="8711" max="8711" width="26.7109375" style="177" customWidth="1"/>
    <col min="8712" max="8712" width="15" style="177" bestFit="1" customWidth="1"/>
    <col min="8713" max="8713" width="13.42578125" style="177" bestFit="1" customWidth="1"/>
    <col min="8714" max="8714" width="16.140625" style="177" bestFit="1" customWidth="1"/>
    <col min="8715" max="8715" width="20.140625" style="177" bestFit="1" customWidth="1"/>
    <col min="8716" max="8716" width="19.140625" style="177" bestFit="1" customWidth="1"/>
    <col min="8717" max="8717" width="21.85546875" style="177" bestFit="1" customWidth="1"/>
    <col min="8718" max="8718" width="16" style="177" bestFit="1" customWidth="1"/>
    <col min="8719" max="8719" width="19.140625" style="177" bestFit="1" customWidth="1"/>
    <col min="8720" max="8720" width="12.85546875" style="177" bestFit="1" customWidth="1"/>
    <col min="8721" max="8721" width="20.140625" style="177" bestFit="1" customWidth="1"/>
    <col min="8722" max="8722" width="13.7109375" style="177" bestFit="1" customWidth="1"/>
    <col min="8723" max="8723" width="22" style="177" bestFit="1" customWidth="1"/>
    <col min="8724" max="8959" width="9.140625" style="177"/>
    <col min="8960" max="8960" width="6.7109375" style="177" customWidth="1"/>
    <col min="8961" max="8961" width="0.7109375" style="177" customWidth="1"/>
    <col min="8962" max="8962" width="17.28515625" style="177" customWidth="1"/>
    <col min="8963" max="8963" width="26.5703125" style="177" customWidth="1"/>
    <col min="8964" max="8964" width="16.140625" style="177" customWidth="1"/>
    <col min="8965" max="8965" width="9.7109375" style="177" customWidth="1"/>
    <col min="8966" max="8966" width="16.7109375" style="177" customWidth="1"/>
    <col min="8967" max="8967" width="26.7109375" style="177" customWidth="1"/>
    <col min="8968" max="8968" width="15" style="177" bestFit="1" customWidth="1"/>
    <col min="8969" max="8969" width="13.42578125" style="177" bestFit="1" customWidth="1"/>
    <col min="8970" max="8970" width="16.140625" style="177" bestFit="1" customWidth="1"/>
    <col min="8971" max="8971" width="20.140625" style="177" bestFit="1" customWidth="1"/>
    <col min="8972" max="8972" width="19.140625" style="177" bestFit="1" customWidth="1"/>
    <col min="8973" max="8973" width="21.85546875" style="177" bestFit="1" customWidth="1"/>
    <col min="8974" max="8974" width="16" style="177" bestFit="1" customWidth="1"/>
    <col min="8975" max="8975" width="19.140625" style="177" bestFit="1" customWidth="1"/>
    <col min="8976" max="8976" width="12.85546875" style="177" bestFit="1" customWidth="1"/>
    <col min="8977" max="8977" width="20.140625" style="177" bestFit="1" customWidth="1"/>
    <col min="8978" max="8978" width="13.7109375" style="177" bestFit="1" customWidth="1"/>
    <col min="8979" max="8979" width="22" style="177" bestFit="1" customWidth="1"/>
    <col min="8980" max="9215" width="9.140625" style="177"/>
    <col min="9216" max="9216" width="6.7109375" style="177" customWidth="1"/>
    <col min="9217" max="9217" width="0.7109375" style="177" customWidth="1"/>
    <col min="9218" max="9218" width="17.28515625" style="177" customWidth="1"/>
    <col min="9219" max="9219" width="26.5703125" style="177" customWidth="1"/>
    <col min="9220" max="9220" width="16.140625" style="177" customWidth="1"/>
    <col min="9221" max="9221" width="9.7109375" style="177" customWidth="1"/>
    <col min="9222" max="9222" width="16.7109375" style="177" customWidth="1"/>
    <col min="9223" max="9223" width="26.7109375" style="177" customWidth="1"/>
    <col min="9224" max="9224" width="15" style="177" bestFit="1" customWidth="1"/>
    <col min="9225" max="9225" width="13.42578125" style="177" bestFit="1" customWidth="1"/>
    <col min="9226" max="9226" width="16.140625" style="177" bestFit="1" customWidth="1"/>
    <col min="9227" max="9227" width="20.140625" style="177" bestFit="1" customWidth="1"/>
    <col min="9228" max="9228" width="19.140625" style="177" bestFit="1" customWidth="1"/>
    <col min="9229" max="9229" width="21.85546875" style="177" bestFit="1" customWidth="1"/>
    <col min="9230" max="9230" width="16" style="177" bestFit="1" customWidth="1"/>
    <col min="9231" max="9231" width="19.140625" style="177" bestFit="1" customWidth="1"/>
    <col min="9232" max="9232" width="12.85546875" style="177" bestFit="1" customWidth="1"/>
    <col min="9233" max="9233" width="20.140625" style="177" bestFit="1" customWidth="1"/>
    <col min="9234" max="9234" width="13.7109375" style="177" bestFit="1" customWidth="1"/>
    <col min="9235" max="9235" width="22" style="177" bestFit="1" customWidth="1"/>
    <col min="9236" max="9471" width="9.140625" style="177"/>
    <col min="9472" max="9472" width="6.7109375" style="177" customWidth="1"/>
    <col min="9473" max="9473" width="0.7109375" style="177" customWidth="1"/>
    <col min="9474" max="9474" width="17.28515625" style="177" customWidth="1"/>
    <col min="9475" max="9475" width="26.5703125" style="177" customWidth="1"/>
    <col min="9476" max="9476" width="16.140625" style="177" customWidth="1"/>
    <col min="9477" max="9477" width="9.7109375" style="177" customWidth="1"/>
    <col min="9478" max="9478" width="16.7109375" style="177" customWidth="1"/>
    <col min="9479" max="9479" width="26.7109375" style="177" customWidth="1"/>
    <col min="9480" max="9480" width="15" style="177" bestFit="1" customWidth="1"/>
    <col min="9481" max="9481" width="13.42578125" style="177" bestFit="1" customWidth="1"/>
    <col min="9482" max="9482" width="16.140625" style="177" bestFit="1" customWidth="1"/>
    <col min="9483" max="9483" width="20.140625" style="177" bestFit="1" customWidth="1"/>
    <col min="9484" max="9484" width="19.140625" style="177" bestFit="1" customWidth="1"/>
    <col min="9485" max="9485" width="21.85546875" style="177" bestFit="1" customWidth="1"/>
    <col min="9486" max="9486" width="16" style="177" bestFit="1" customWidth="1"/>
    <col min="9487" max="9487" width="19.140625" style="177" bestFit="1" customWidth="1"/>
    <col min="9488" max="9488" width="12.85546875" style="177" bestFit="1" customWidth="1"/>
    <col min="9489" max="9489" width="20.140625" style="177" bestFit="1" customWidth="1"/>
    <col min="9490" max="9490" width="13.7109375" style="177" bestFit="1" customWidth="1"/>
    <col min="9491" max="9491" width="22" style="177" bestFit="1" customWidth="1"/>
    <col min="9492" max="9727" width="9.140625" style="177"/>
    <col min="9728" max="9728" width="6.7109375" style="177" customWidth="1"/>
    <col min="9729" max="9729" width="0.7109375" style="177" customWidth="1"/>
    <col min="9730" max="9730" width="17.28515625" style="177" customWidth="1"/>
    <col min="9731" max="9731" width="26.5703125" style="177" customWidth="1"/>
    <col min="9732" max="9732" width="16.140625" style="177" customWidth="1"/>
    <col min="9733" max="9733" width="9.7109375" style="177" customWidth="1"/>
    <col min="9734" max="9734" width="16.7109375" style="177" customWidth="1"/>
    <col min="9735" max="9735" width="26.7109375" style="177" customWidth="1"/>
    <col min="9736" max="9736" width="15" style="177" bestFit="1" customWidth="1"/>
    <col min="9737" max="9737" width="13.42578125" style="177" bestFit="1" customWidth="1"/>
    <col min="9738" max="9738" width="16.140625" style="177" bestFit="1" customWidth="1"/>
    <col min="9739" max="9739" width="20.140625" style="177" bestFit="1" customWidth="1"/>
    <col min="9740" max="9740" width="19.140625" style="177" bestFit="1" customWidth="1"/>
    <col min="9741" max="9741" width="21.85546875" style="177" bestFit="1" customWidth="1"/>
    <col min="9742" max="9742" width="16" style="177" bestFit="1" customWidth="1"/>
    <col min="9743" max="9743" width="19.140625" style="177" bestFit="1" customWidth="1"/>
    <col min="9744" max="9744" width="12.85546875" style="177" bestFit="1" customWidth="1"/>
    <col min="9745" max="9745" width="20.140625" style="177" bestFit="1" customWidth="1"/>
    <col min="9746" max="9746" width="13.7109375" style="177" bestFit="1" customWidth="1"/>
    <col min="9747" max="9747" width="22" style="177" bestFit="1" customWidth="1"/>
    <col min="9748" max="9983" width="9.140625" style="177"/>
    <col min="9984" max="9984" width="6.7109375" style="177" customWidth="1"/>
    <col min="9985" max="9985" width="0.7109375" style="177" customWidth="1"/>
    <col min="9986" max="9986" width="17.28515625" style="177" customWidth="1"/>
    <col min="9987" max="9987" width="26.5703125" style="177" customWidth="1"/>
    <col min="9988" max="9988" width="16.140625" style="177" customWidth="1"/>
    <col min="9989" max="9989" width="9.7109375" style="177" customWidth="1"/>
    <col min="9990" max="9990" width="16.7109375" style="177" customWidth="1"/>
    <col min="9991" max="9991" width="26.7109375" style="177" customWidth="1"/>
    <col min="9992" max="9992" width="15" style="177" bestFit="1" customWidth="1"/>
    <col min="9993" max="9993" width="13.42578125" style="177" bestFit="1" customWidth="1"/>
    <col min="9994" max="9994" width="16.140625" style="177" bestFit="1" customWidth="1"/>
    <col min="9995" max="9995" width="20.140625" style="177" bestFit="1" customWidth="1"/>
    <col min="9996" max="9996" width="19.140625" style="177" bestFit="1" customWidth="1"/>
    <col min="9997" max="9997" width="21.85546875" style="177" bestFit="1" customWidth="1"/>
    <col min="9998" max="9998" width="16" style="177" bestFit="1" customWidth="1"/>
    <col min="9999" max="9999" width="19.140625" style="177" bestFit="1" customWidth="1"/>
    <col min="10000" max="10000" width="12.85546875" style="177" bestFit="1" customWidth="1"/>
    <col min="10001" max="10001" width="20.140625" style="177" bestFit="1" customWidth="1"/>
    <col min="10002" max="10002" width="13.7109375" style="177" bestFit="1" customWidth="1"/>
    <col min="10003" max="10003" width="22" style="177" bestFit="1" customWidth="1"/>
    <col min="10004" max="10239" width="9.140625" style="177"/>
    <col min="10240" max="10240" width="6.7109375" style="177" customWidth="1"/>
    <col min="10241" max="10241" width="0.7109375" style="177" customWidth="1"/>
    <col min="10242" max="10242" width="17.28515625" style="177" customWidth="1"/>
    <col min="10243" max="10243" width="26.5703125" style="177" customWidth="1"/>
    <col min="10244" max="10244" width="16.140625" style="177" customWidth="1"/>
    <col min="10245" max="10245" width="9.7109375" style="177" customWidth="1"/>
    <col min="10246" max="10246" width="16.7109375" style="177" customWidth="1"/>
    <col min="10247" max="10247" width="26.7109375" style="177" customWidth="1"/>
    <col min="10248" max="10248" width="15" style="177" bestFit="1" customWidth="1"/>
    <col min="10249" max="10249" width="13.42578125" style="177" bestFit="1" customWidth="1"/>
    <col min="10250" max="10250" width="16.140625" style="177" bestFit="1" customWidth="1"/>
    <col min="10251" max="10251" width="20.140625" style="177" bestFit="1" customWidth="1"/>
    <col min="10252" max="10252" width="19.140625" style="177" bestFit="1" customWidth="1"/>
    <col min="10253" max="10253" width="21.85546875" style="177" bestFit="1" customWidth="1"/>
    <col min="10254" max="10254" width="16" style="177" bestFit="1" customWidth="1"/>
    <col min="10255" max="10255" width="19.140625" style="177" bestFit="1" customWidth="1"/>
    <col min="10256" max="10256" width="12.85546875" style="177" bestFit="1" customWidth="1"/>
    <col min="10257" max="10257" width="20.140625" style="177" bestFit="1" customWidth="1"/>
    <col min="10258" max="10258" width="13.7109375" style="177" bestFit="1" customWidth="1"/>
    <col min="10259" max="10259" width="22" style="177" bestFit="1" customWidth="1"/>
    <col min="10260" max="10495" width="9.140625" style="177"/>
    <col min="10496" max="10496" width="6.7109375" style="177" customWidth="1"/>
    <col min="10497" max="10497" width="0.7109375" style="177" customWidth="1"/>
    <col min="10498" max="10498" width="17.28515625" style="177" customWidth="1"/>
    <col min="10499" max="10499" width="26.5703125" style="177" customWidth="1"/>
    <col min="10500" max="10500" width="16.140625" style="177" customWidth="1"/>
    <col min="10501" max="10501" width="9.7109375" style="177" customWidth="1"/>
    <col min="10502" max="10502" width="16.7109375" style="177" customWidth="1"/>
    <col min="10503" max="10503" width="26.7109375" style="177" customWidth="1"/>
    <col min="10504" max="10504" width="15" style="177" bestFit="1" customWidth="1"/>
    <col min="10505" max="10505" width="13.42578125" style="177" bestFit="1" customWidth="1"/>
    <col min="10506" max="10506" width="16.140625" style="177" bestFit="1" customWidth="1"/>
    <col min="10507" max="10507" width="20.140625" style="177" bestFit="1" customWidth="1"/>
    <col min="10508" max="10508" width="19.140625" style="177" bestFit="1" customWidth="1"/>
    <col min="10509" max="10509" width="21.85546875" style="177" bestFit="1" customWidth="1"/>
    <col min="10510" max="10510" width="16" style="177" bestFit="1" customWidth="1"/>
    <col min="10511" max="10511" width="19.140625" style="177" bestFit="1" customWidth="1"/>
    <col min="10512" max="10512" width="12.85546875" style="177" bestFit="1" customWidth="1"/>
    <col min="10513" max="10513" width="20.140625" style="177" bestFit="1" customWidth="1"/>
    <col min="10514" max="10514" width="13.7109375" style="177" bestFit="1" customWidth="1"/>
    <col min="10515" max="10515" width="22" style="177" bestFit="1" customWidth="1"/>
    <col min="10516" max="10751" width="9.140625" style="177"/>
    <col min="10752" max="10752" width="6.7109375" style="177" customWidth="1"/>
    <col min="10753" max="10753" width="0.7109375" style="177" customWidth="1"/>
    <col min="10754" max="10754" width="17.28515625" style="177" customWidth="1"/>
    <col min="10755" max="10755" width="26.5703125" style="177" customWidth="1"/>
    <col min="10756" max="10756" width="16.140625" style="177" customWidth="1"/>
    <col min="10757" max="10757" width="9.7109375" style="177" customWidth="1"/>
    <col min="10758" max="10758" width="16.7109375" style="177" customWidth="1"/>
    <col min="10759" max="10759" width="26.7109375" style="177" customWidth="1"/>
    <col min="10760" max="10760" width="15" style="177" bestFit="1" customWidth="1"/>
    <col min="10761" max="10761" width="13.42578125" style="177" bestFit="1" customWidth="1"/>
    <col min="10762" max="10762" width="16.140625" style="177" bestFit="1" customWidth="1"/>
    <col min="10763" max="10763" width="20.140625" style="177" bestFit="1" customWidth="1"/>
    <col min="10764" max="10764" width="19.140625" style="177" bestFit="1" customWidth="1"/>
    <col min="10765" max="10765" width="21.85546875" style="177" bestFit="1" customWidth="1"/>
    <col min="10766" max="10766" width="16" style="177" bestFit="1" customWidth="1"/>
    <col min="10767" max="10767" width="19.140625" style="177" bestFit="1" customWidth="1"/>
    <col min="10768" max="10768" width="12.85546875" style="177" bestFit="1" customWidth="1"/>
    <col min="10769" max="10769" width="20.140625" style="177" bestFit="1" customWidth="1"/>
    <col min="10770" max="10770" width="13.7109375" style="177" bestFit="1" customWidth="1"/>
    <col min="10771" max="10771" width="22" style="177" bestFit="1" customWidth="1"/>
    <col min="10772" max="11007" width="9.140625" style="177"/>
    <col min="11008" max="11008" width="6.7109375" style="177" customWidth="1"/>
    <col min="11009" max="11009" width="0.7109375" style="177" customWidth="1"/>
    <col min="11010" max="11010" width="17.28515625" style="177" customWidth="1"/>
    <col min="11011" max="11011" width="26.5703125" style="177" customWidth="1"/>
    <col min="11012" max="11012" width="16.140625" style="177" customWidth="1"/>
    <col min="11013" max="11013" width="9.7109375" style="177" customWidth="1"/>
    <col min="11014" max="11014" width="16.7109375" style="177" customWidth="1"/>
    <col min="11015" max="11015" width="26.7109375" style="177" customWidth="1"/>
    <col min="11016" max="11016" width="15" style="177" bestFit="1" customWidth="1"/>
    <col min="11017" max="11017" width="13.42578125" style="177" bestFit="1" customWidth="1"/>
    <col min="11018" max="11018" width="16.140625" style="177" bestFit="1" customWidth="1"/>
    <col min="11019" max="11019" width="20.140625" style="177" bestFit="1" customWidth="1"/>
    <col min="11020" max="11020" width="19.140625" style="177" bestFit="1" customWidth="1"/>
    <col min="11021" max="11021" width="21.85546875" style="177" bestFit="1" customWidth="1"/>
    <col min="11022" max="11022" width="16" style="177" bestFit="1" customWidth="1"/>
    <col min="11023" max="11023" width="19.140625" style="177" bestFit="1" customWidth="1"/>
    <col min="11024" max="11024" width="12.85546875" style="177" bestFit="1" customWidth="1"/>
    <col min="11025" max="11025" width="20.140625" style="177" bestFit="1" customWidth="1"/>
    <col min="11026" max="11026" width="13.7109375" style="177" bestFit="1" customWidth="1"/>
    <col min="11027" max="11027" width="22" style="177" bestFit="1" customWidth="1"/>
    <col min="11028" max="11263" width="9.140625" style="177"/>
    <col min="11264" max="11264" width="6.7109375" style="177" customWidth="1"/>
    <col min="11265" max="11265" width="0.7109375" style="177" customWidth="1"/>
    <col min="11266" max="11266" width="17.28515625" style="177" customWidth="1"/>
    <col min="11267" max="11267" width="26.5703125" style="177" customWidth="1"/>
    <col min="11268" max="11268" width="16.140625" style="177" customWidth="1"/>
    <col min="11269" max="11269" width="9.7109375" style="177" customWidth="1"/>
    <col min="11270" max="11270" width="16.7109375" style="177" customWidth="1"/>
    <col min="11271" max="11271" width="26.7109375" style="177" customWidth="1"/>
    <col min="11272" max="11272" width="15" style="177" bestFit="1" customWidth="1"/>
    <col min="11273" max="11273" width="13.42578125" style="177" bestFit="1" customWidth="1"/>
    <col min="11274" max="11274" width="16.140625" style="177" bestFit="1" customWidth="1"/>
    <col min="11275" max="11275" width="20.140625" style="177" bestFit="1" customWidth="1"/>
    <col min="11276" max="11276" width="19.140625" style="177" bestFit="1" customWidth="1"/>
    <col min="11277" max="11277" width="21.85546875" style="177" bestFit="1" customWidth="1"/>
    <col min="11278" max="11278" width="16" style="177" bestFit="1" customWidth="1"/>
    <col min="11279" max="11279" width="19.140625" style="177" bestFit="1" customWidth="1"/>
    <col min="11280" max="11280" width="12.85546875" style="177" bestFit="1" customWidth="1"/>
    <col min="11281" max="11281" width="20.140625" style="177" bestFit="1" customWidth="1"/>
    <col min="11282" max="11282" width="13.7109375" style="177" bestFit="1" customWidth="1"/>
    <col min="11283" max="11283" width="22" style="177" bestFit="1" customWidth="1"/>
    <col min="11284" max="11519" width="9.140625" style="177"/>
    <col min="11520" max="11520" width="6.7109375" style="177" customWidth="1"/>
    <col min="11521" max="11521" width="0.7109375" style="177" customWidth="1"/>
    <col min="11522" max="11522" width="17.28515625" style="177" customWidth="1"/>
    <col min="11523" max="11523" width="26.5703125" style="177" customWidth="1"/>
    <col min="11524" max="11524" width="16.140625" style="177" customWidth="1"/>
    <col min="11525" max="11525" width="9.7109375" style="177" customWidth="1"/>
    <col min="11526" max="11526" width="16.7109375" style="177" customWidth="1"/>
    <col min="11527" max="11527" width="26.7109375" style="177" customWidth="1"/>
    <col min="11528" max="11528" width="15" style="177" bestFit="1" customWidth="1"/>
    <col min="11529" max="11529" width="13.42578125" style="177" bestFit="1" customWidth="1"/>
    <col min="11530" max="11530" width="16.140625" style="177" bestFit="1" customWidth="1"/>
    <col min="11531" max="11531" width="20.140625" style="177" bestFit="1" customWidth="1"/>
    <col min="11532" max="11532" width="19.140625" style="177" bestFit="1" customWidth="1"/>
    <col min="11533" max="11533" width="21.85546875" style="177" bestFit="1" customWidth="1"/>
    <col min="11534" max="11534" width="16" style="177" bestFit="1" customWidth="1"/>
    <col min="11535" max="11535" width="19.140625" style="177" bestFit="1" customWidth="1"/>
    <col min="11536" max="11536" width="12.85546875" style="177" bestFit="1" customWidth="1"/>
    <col min="11537" max="11537" width="20.140625" style="177" bestFit="1" customWidth="1"/>
    <col min="11538" max="11538" width="13.7109375" style="177" bestFit="1" customWidth="1"/>
    <col min="11539" max="11539" width="22" style="177" bestFit="1" customWidth="1"/>
    <col min="11540" max="11775" width="9.140625" style="177"/>
    <col min="11776" max="11776" width="6.7109375" style="177" customWidth="1"/>
    <col min="11777" max="11777" width="0.7109375" style="177" customWidth="1"/>
    <col min="11778" max="11778" width="17.28515625" style="177" customWidth="1"/>
    <col min="11779" max="11779" width="26.5703125" style="177" customWidth="1"/>
    <col min="11780" max="11780" width="16.140625" style="177" customWidth="1"/>
    <col min="11781" max="11781" width="9.7109375" style="177" customWidth="1"/>
    <col min="11782" max="11782" width="16.7109375" style="177" customWidth="1"/>
    <col min="11783" max="11783" width="26.7109375" style="177" customWidth="1"/>
    <col min="11784" max="11784" width="15" style="177" bestFit="1" customWidth="1"/>
    <col min="11785" max="11785" width="13.42578125" style="177" bestFit="1" customWidth="1"/>
    <col min="11786" max="11786" width="16.140625" style="177" bestFit="1" customWidth="1"/>
    <col min="11787" max="11787" width="20.140625" style="177" bestFit="1" customWidth="1"/>
    <col min="11788" max="11788" width="19.140625" style="177" bestFit="1" customWidth="1"/>
    <col min="11789" max="11789" width="21.85546875" style="177" bestFit="1" customWidth="1"/>
    <col min="11790" max="11790" width="16" style="177" bestFit="1" customWidth="1"/>
    <col min="11791" max="11791" width="19.140625" style="177" bestFit="1" customWidth="1"/>
    <col min="11792" max="11792" width="12.85546875" style="177" bestFit="1" customWidth="1"/>
    <col min="11793" max="11793" width="20.140625" style="177" bestFit="1" customWidth="1"/>
    <col min="11794" max="11794" width="13.7109375" style="177" bestFit="1" customWidth="1"/>
    <col min="11795" max="11795" width="22" style="177" bestFit="1" customWidth="1"/>
    <col min="11796" max="12031" width="9.140625" style="177"/>
    <col min="12032" max="12032" width="6.7109375" style="177" customWidth="1"/>
    <col min="12033" max="12033" width="0.7109375" style="177" customWidth="1"/>
    <col min="12034" max="12034" width="17.28515625" style="177" customWidth="1"/>
    <col min="12035" max="12035" width="26.5703125" style="177" customWidth="1"/>
    <col min="12036" max="12036" width="16.140625" style="177" customWidth="1"/>
    <col min="12037" max="12037" width="9.7109375" style="177" customWidth="1"/>
    <col min="12038" max="12038" width="16.7109375" style="177" customWidth="1"/>
    <col min="12039" max="12039" width="26.7109375" style="177" customWidth="1"/>
    <col min="12040" max="12040" width="15" style="177" bestFit="1" customWidth="1"/>
    <col min="12041" max="12041" width="13.42578125" style="177" bestFit="1" customWidth="1"/>
    <col min="12042" max="12042" width="16.140625" style="177" bestFit="1" customWidth="1"/>
    <col min="12043" max="12043" width="20.140625" style="177" bestFit="1" customWidth="1"/>
    <col min="12044" max="12044" width="19.140625" style="177" bestFit="1" customWidth="1"/>
    <col min="12045" max="12045" width="21.85546875" style="177" bestFit="1" customWidth="1"/>
    <col min="12046" max="12046" width="16" style="177" bestFit="1" customWidth="1"/>
    <col min="12047" max="12047" width="19.140625" style="177" bestFit="1" customWidth="1"/>
    <col min="12048" max="12048" width="12.85546875" style="177" bestFit="1" customWidth="1"/>
    <col min="12049" max="12049" width="20.140625" style="177" bestFit="1" customWidth="1"/>
    <col min="12050" max="12050" width="13.7109375" style="177" bestFit="1" customWidth="1"/>
    <col min="12051" max="12051" width="22" style="177" bestFit="1" customWidth="1"/>
    <col min="12052" max="12287" width="9.140625" style="177"/>
    <col min="12288" max="12288" width="6.7109375" style="177" customWidth="1"/>
    <col min="12289" max="12289" width="0.7109375" style="177" customWidth="1"/>
    <col min="12290" max="12290" width="17.28515625" style="177" customWidth="1"/>
    <col min="12291" max="12291" width="26.5703125" style="177" customWidth="1"/>
    <col min="12292" max="12292" width="16.140625" style="177" customWidth="1"/>
    <col min="12293" max="12293" width="9.7109375" style="177" customWidth="1"/>
    <col min="12294" max="12294" width="16.7109375" style="177" customWidth="1"/>
    <col min="12295" max="12295" width="26.7109375" style="177" customWidth="1"/>
    <col min="12296" max="12296" width="15" style="177" bestFit="1" customWidth="1"/>
    <col min="12297" max="12297" width="13.42578125" style="177" bestFit="1" customWidth="1"/>
    <col min="12298" max="12298" width="16.140625" style="177" bestFit="1" customWidth="1"/>
    <col min="12299" max="12299" width="20.140625" style="177" bestFit="1" customWidth="1"/>
    <col min="12300" max="12300" width="19.140625" style="177" bestFit="1" customWidth="1"/>
    <col min="12301" max="12301" width="21.85546875" style="177" bestFit="1" customWidth="1"/>
    <col min="12302" max="12302" width="16" style="177" bestFit="1" customWidth="1"/>
    <col min="12303" max="12303" width="19.140625" style="177" bestFit="1" customWidth="1"/>
    <col min="12304" max="12304" width="12.85546875" style="177" bestFit="1" customWidth="1"/>
    <col min="12305" max="12305" width="20.140625" style="177" bestFit="1" customWidth="1"/>
    <col min="12306" max="12306" width="13.7109375" style="177" bestFit="1" customWidth="1"/>
    <col min="12307" max="12307" width="22" style="177" bestFit="1" customWidth="1"/>
    <col min="12308" max="12543" width="9.140625" style="177"/>
    <col min="12544" max="12544" width="6.7109375" style="177" customWidth="1"/>
    <col min="12545" max="12545" width="0.7109375" style="177" customWidth="1"/>
    <col min="12546" max="12546" width="17.28515625" style="177" customWidth="1"/>
    <col min="12547" max="12547" width="26.5703125" style="177" customWidth="1"/>
    <col min="12548" max="12548" width="16.140625" style="177" customWidth="1"/>
    <col min="12549" max="12549" width="9.7109375" style="177" customWidth="1"/>
    <col min="12550" max="12550" width="16.7109375" style="177" customWidth="1"/>
    <col min="12551" max="12551" width="26.7109375" style="177" customWidth="1"/>
    <col min="12552" max="12552" width="15" style="177" bestFit="1" customWidth="1"/>
    <col min="12553" max="12553" width="13.42578125" style="177" bestFit="1" customWidth="1"/>
    <col min="12554" max="12554" width="16.140625" style="177" bestFit="1" customWidth="1"/>
    <col min="12555" max="12555" width="20.140625" style="177" bestFit="1" customWidth="1"/>
    <col min="12556" max="12556" width="19.140625" style="177" bestFit="1" customWidth="1"/>
    <col min="12557" max="12557" width="21.85546875" style="177" bestFit="1" customWidth="1"/>
    <col min="12558" max="12558" width="16" style="177" bestFit="1" customWidth="1"/>
    <col min="12559" max="12559" width="19.140625" style="177" bestFit="1" customWidth="1"/>
    <col min="12560" max="12560" width="12.85546875" style="177" bestFit="1" customWidth="1"/>
    <col min="12561" max="12561" width="20.140625" style="177" bestFit="1" customWidth="1"/>
    <col min="12562" max="12562" width="13.7109375" style="177" bestFit="1" customWidth="1"/>
    <col min="12563" max="12563" width="22" style="177" bestFit="1" customWidth="1"/>
    <col min="12564" max="12799" width="9.140625" style="177"/>
    <col min="12800" max="12800" width="6.7109375" style="177" customWidth="1"/>
    <col min="12801" max="12801" width="0.7109375" style="177" customWidth="1"/>
    <col min="12802" max="12802" width="17.28515625" style="177" customWidth="1"/>
    <col min="12803" max="12803" width="26.5703125" style="177" customWidth="1"/>
    <col min="12804" max="12804" width="16.140625" style="177" customWidth="1"/>
    <col min="12805" max="12805" width="9.7109375" style="177" customWidth="1"/>
    <col min="12806" max="12806" width="16.7109375" style="177" customWidth="1"/>
    <col min="12807" max="12807" width="26.7109375" style="177" customWidth="1"/>
    <col min="12808" max="12808" width="15" style="177" bestFit="1" customWidth="1"/>
    <col min="12809" max="12809" width="13.42578125" style="177" bestFit="1" customWidth="1"/>
    <col min="12810" max="12810" width="16.140625" style="177" bestFit="1" customWidth="1"/>
    <col min="12811" max="12811" width="20.140625" style="177" bestFit="1" customWidth="1"/>
    <col min="12812" max="12812" width="19.140625" style="177" bestFit="1" customWidth="1"/>
    <col min="12813" max="12813" width="21.85546875" style="177" bestFit="1" customWidth="1"/>
    <col min="12814" max="12814" width="16" style="177" bestFit="1" customWidth="1"/>
    <col min="12815" max="12815" width="19.140625" style="177" bestFit="1" customWidth="1"/>
    <col min="12816" max="12816" width="12.85546875" style="177" bestFit="1" customWidth="1"/>
    <col min="12817" max="12817" width="20.140625" style="177" bestFit="1" customWidth="1"/>
    <col min="12818" max="12818" width="13.7109375" style="177" bestFit="1" customWidth="1"/>
    <col min="12819" max="12819" width="22" style="177" bestFit="1" customWidth="1"/>
    <col min="12820" max="13055" width="9.140625" style="177"/>
    <col min="13056" max="13056" width="6.7109375" style="177" customWidth="1"/>
    <col min="13057" max="13057" width="0.7109375" style="177" customWidth="1"/>
    <col min="13058" max="13058" width="17.28515625" style="177" customWidth="1"/>
    <col min="13059" max="13059" width="26.5703125" style="177" customWidth="1"/>
    <col min="13060" max="13060" width="16.140625" style="177" customWidth="1"/>
    <col min="13061" max="13061" width="9.7109375" style="177" customWidth="1"/>
    <col min="13062" max="13062" width="16.7109375" style="177" customWidth="1"/>
    <col min="13063" max="13063" width="26.7109375" style="177" customWidth="1"/>
    <col min="13064" max="13064" width="15" style="177" bestFit="1" customWidth="1"/>
    <col min="13065" max="13065" width="13.42578125" style="177" bestFit="1" customWidth="1"/>
    <col min="13066" max="13066" width="16.140625" style="177" bestFit="1" customWidth="1"/>
    <col min="13067" max="13067" width="20.140625" style="177" bestFit="1" customWidth="1"/>
    <col min="13068" max="13068" width="19.140625" style="177" bestFit="1" customWidth="1"/>
    <col min="13069" max="13069" width="21.85546875" style="177" bestFit="1" customWidth="1"/>
    <col min="13070" max="13070" width="16" style="177" bestFit="1" customWidth="1"/>
    <col min="13071" max="13071" width="19.140625" style="177" bestFit="1" customWidth="1"/>
    <col min="13072" max="13072" width="12.85546875" style="177" bestFit="1" customWidth="1"/>
    <col min="13073" max="13073" width="20.140625" style="177" bestFit="1" customWidth="1"/>
    <col min="13074" max="13074" width="13.7109375" style="177" bestFit="1" customWidth="1"/>
    <col min="13075" max="13075" width="22" style="177" bestFit="1" customWidth="1"/>
    <col min="13076" max="13311" width="9.140625" style="177"/>
    <col min="13312" max="13312" width="6.7109375" style="177" customWidth="1"/>
    <col min="13313" max="13313" width="0.7109375" style="177" customWidth="1"/>
    <col min="13314" max="13314" width="17.28515625" style="177" customWidth="1"/>
    <col min="13315" max="13315" width="26.5703125" style="177" customWidth="1"/>
    <col min="13316" max="13316" width="16.140625" style="177" customWidth="1"/>
    <col min="13317" max="13317" width="9.7109375" style="177" customWidth="1"/>
    <col min="13318" max="13318" width="16.7109375" style="177" customWidth="1"/>
    <col min="13319" max="13319" width="26.7109375" style="177" customWidth="1"/>
    <col min="13320" max="13320" width="15" style="177" bestFit="1" customWidth="1"/>
    <col min="13321" max="13321" width="13.42578125" style="177" bestFit="1" customWidth="1"/>
    <col min="13322" max="13322" width="16.140625" style="177" bestFit="1" customWidth="1"/>
    <col min="13323" max="13323" width="20.140625" style="177" bestFit="1" customWidth="1"/>
    <col min="13324" max="13324" width="19.140625" style="177" bestFit="1" customWidth="1"/>
    <col min="13325" max="13325" width="21.85546875" style="177" bestFit="1" customWidth="1"/>
    <col min="13326" max="13326" width="16" style="177" bestFit="1" customWidth="1"/>
    <col min="13327" max="13327" width="19.140625" style="177" bestFit="1" customWidth="1"/>
    <col min="13328" max="13328" width="12.85546875" style="177" bestFit="1" customWidth="1"/>
    <col min="13329" max="13329" width="20.140625" style="177" bestFit="1" customWidth="1"/>
    <col min="13330" max="13330" width="13.7109375" style="177" bestFit="1" customWidth="1"/>
    <col min="13331" max="13331" width="22" style="177" bestFit="1" customWidth="1"/>
    <col min="13332" max="13567" width="9.140625" style="177"/>
    <col min="13568" max="13568" width="6.7109375" style="177" customWidth="1"/>
    <col min="13569" max="13569" width="0.7109375" style="177" customWidth="1"/>
    <col min="13570" max="13570" width="17.28515625" style="177" customWidth="1"/>
    <col min="13571" max="13571" width="26.5703125" style="177" customWidth="1"/>
    <col min="13572" max="13572" width="16.140625" style="177" customWidth="1"/>
    <col min="13573" max="13573" width="9.7109375" style="177" customWidth="1"/>
    <col min="13574" max="13574" width="16.7109375" style="177" customWidth="1"/>
    <col min="13575" max="13575" width="26.7109375" style="177" customWidth="1"/>
    <col min="13576" max="13576" width="15" style="177" bestFit="1" customWidth="1"/>
    <col min="13577" max="13577" width="13.42578125" style="177" bestFit="1" customWidth="1"/>
    <col min="13578" max="13578" width="16.140625" style="177" bestFit="1" customWidth="1"/>
    <col min="13579" max="13579" width="20.140625" style="177" bestFit="1" customWidth="1"/>
    <col min="13580" max="13580" width="19.140625" style="177" bestFit="1" customWidth="1"/>
    <col min="13581" max="13581" width="21.85546875" style="177" bestFit="1" customWidth="1"/>
    <col min="13582" max="13582" width="16" style="177" bestFit="1" customWidth="1"/>
    <col min="13583" max="13583" width="19.140625" style="177" bestFit="1" customWidth="1"/>
    <col min="13584" max="13584" width="12.85546875" style="177" bestFit="1" customWidth="1"/>
    <col min="13585" max="13585" width="20.140625" style="177" bestFit="1" customWidth="1"/>
    <col min="13586" max="13586" width="13.7109375" style="177" bestFit="1" customWidth="1"/>
    <col min="13587" max="13587" width="22" style="177" bestFit="1" customWidth="1"/>
    <col min="13588" max="13823" width="9.140625" style="177"/>
    <col min="13824" max="13824" width="6.7109375" style="177" customWidth="1"/>
    <col min="13825" max="13825" width="0.7109375" style="177" customWidth="1"/>
    <col min="13826" max="13826" width="17.28515625" style="177" customWidth="1"/>
    <col min="13827" max="13827" width="26.5703125" style="177" customWidth="1"/>
    <col min="13828" max="13828" width="16.140625" style="177" customWidth="1"/>
    <col min="13829" max="13829" width="9.7109375" style="177" customWidth="1"/>
    <col min="13830" max="13830" width="16.7109375" style="177" customWidth="1"/>
    <col min="13831" max="13831" width="26.7109375" style="177" customWidth="1"/>
    <col min="13832" max="13832" width="15" style="177" bestFit="1" customWidth="1"/>
    <col min="13833" max="13833" width="13.42578125" style="177" bestFit="1" customWidth="1"/>
    <col min="13834" max="13834" width="16.140625" style="177" bestFit="1" customWidth="1"/>
    <col min="13835" max="13835" width="20.140625" style="177" bestFit="1" customWidth="1"/>
    <col min="13836" max="13836" width="19.140625" style="177" bestFit="1" customWidth="1"/>
    <col min="13837" max="13837" width="21.85546875" style="177" bestFit="1" customWidth="1"/>
    <col min="13838" max="13838" width="16" style="177" bestFit="1" customWidth="1"/>
    <col min="13839" max="13839" width="19.140625" style="177" bestFit="1" customWidth="1"/>
    <col min="13840" max="13840" width="12.85546875" style="177" bestFit="1" customWidth="1"/>
    <col min="13841" max="13841" width="20.140625" style="177" bestFit="1" customWidth="1"/>
    <col min="13842" max="13842" width="13.7109375" style="177" bestFit="1" customWidth="1"/>
    <col min="13843" max="13843" width="22" style="177" bestFit="1" customWidth="1"/>
    <col min="13844" max="14079" width="9.140625" style="177"/>
    <col min="14080" max="14080" width="6.7109375" style="177" customWidth="1"/>
    <col min="14081" max="14081" width="0.7109375" style="177" customWidth="1"/>
    <col min="14082" max="14082" width="17.28515625" style="177" customWidth="1"/>
    <col min="14083" max="14083" width="26.5703125" style="177" customWidth="1"/>
    <col min="14084" max="14084" width="16.140625" style="177" customWidth="1"/>
    <col min="14085" max="14085" width="9.7109375" style="177" customWidth="1"/>
    <col min="14086" max="14086" width="16.7109375" style="177" customWidth="1"/>
    <col min="14087" max="14087" width="26.7109375" style="177" customWidth="1"/>
    <col min="14088" max="14088" width="15" style="177" bestFit="1" customWidth="1"/>
    <col min="14089" max="14089" width="13.42578125" style="177" bestFit="1" customWidth="1"/>
    <col min="14090" max="14090" width="16.140625" style="177" bestFit="1" customWidth="1"/>
    <col min="14091" max="14091" width="20.140625" style="177" bestFit="1" customWidth="1"/>
    <col min="14092" max="14092" width="19.140625" style="177" bestFit="1" customWidth="1"/>
    <col min="14093" max="14093" width="21.85546875" style="177" bestFit="1" customWidth="1"/>
    <col min="14094" max="14094" width="16" style="177" bestFit="1" customWidth="1"/>
    <col min="14095" max="14095" width="19.140625" style="177" bestFit="1" customWidth="1"/>
    <col min="14096" max="14096" width="12.85546875" style="177" bestFit="1" customWidth="1"/>
    <col min="14097" max="14097" width="20.140625" style="177" bestFit="1" customWidth="1"/>
    <col min="14098" max="14098" width="13.7109375" style="177" bestFit="1" customWidth="1"/>
    <col min="14099" max="14099" width="22" style="177" bestFit="1" customWidth="1"/>
    <col min="14100" max="14335" width="9.140625" style="177"/>
    <col min="14336" max="14336" width="6.7109375" style="177" customWidth="1"/>
    <col min="14337" max="14337" width="0.7109375" style="177" customWidth="1"/>
    <col min="14338" max="14338" width="17.28515625" style="177" customWidth="1"/>
    <col min="14339" max="14339" width="26.5703125" style="177" customWidth="1"/>
    <col min="14340" max="14340" width="16.140625" style="177" customWidth="1"/>
    <col min="14341" max="14341" width="9.7109375" style="177" customWidth="1"/>
    <col min="14342" max="14342" width="16.7109375" style="177" customWidth="1"/>
    <col min="14343" max="14343" width="26.7109375" style="177" customWidth="1"/>
    <col min="14344" max="14344" width="15" style="177" bestFit="1" customWidth="1"/>
    <col min="14345" max="14345" width="13.42578125" style="177" bestFit="1" customWidth="1"/>
    <col min="14346" max="14346" width="16.140625" style="177" bestFit="1" customWidth="1"/>
    <col min="14347" max="14347" width="20.140625" style="177" bestFit="1" customWidth="1"/>
    <col min="14348" max="14348" width="19.140625" style="177" bestFit="1" customWidth="1"/>
    <col min="14349" max="14349" width="21.85546875" style="177" bestFit="1" customWidth="1"/>
    <col min="14350" max="14350" width="16" style="177" bestFit="1" customWidth="1"/>
    <col min="14351" max="14351" width="19.140625" style="177" bestFit="1" customWidth="1"/>
    <col min="14352" max="14352" width="12.85546875" style="177" bestFit="1" customWidth="1"/>
    <col min="14353" max="14353" width="20.140625" style="177" bestFit="1" customWidth="1"/>
    <col min="14354" max="14354" width="13.7109375" style="177" bestFit="1" customWidth="1"/>
    <col min="14355" max="14355" width="22" style="177" bestFit="1" customWidth="1"/>
    <col min="14356" max="14591" width="9.140625" style="177"/>
    <col min="14592" max="14592" width="6.7109375" style="177" customWidth="1"/>
    <col min="14593" max="14593" width="0.7109375" style="177" customWidth="1"/>
    <col min="14594" max="14594" width="17.28515625" style="177" customWidth="1"/>
    <col min="14595" max="14595" width="26.5703125" style="177" customWidth="1"/>
    <col min="14596" max="14596" width="16.140625" style="177" customWidth="1"/>
    <col min="14597" max="14597" width="9.7109375" style="177" customWidth="1"/>
    <col min="14598" max="14598" width="16.7109375" style="177" customWidth="1"/>
    <col min="14599" max="14599" width="26.7109375" style="177" customWidth="1"/>
    <col min="14600" max="14600" width="15" style="177" bestFit="1" customWidth="1"/>
    <col min="14601" max="14601" width="13.42578125" style="177" bestFit="1" customWidth="1"/>
    <col min="14602" max="14602" width="16.140625" style="177" bestFit="1" customWidth="1"/>
    <col min="14603" max="14603" width="20.140625" style="177" bestFit="1" customWidth="1"/>
    <col min="14604" max="14604" width="19.140625" style="177" bestFit="1" customWidth="1"/>
    <col min="14605" max="14605" width="21.85546875" style="177" bestFit="1" customWidth="1"/>
    <col min="14606" max="14606" width="16" style="177" bestFit="1" customWidth="1"/>
    <col min="14607" max="14607" width="19.140625" style="177" bestFit="1" customWidth="1"/>
    <col min="14608" max="14608" width="12.85546875" style="177" bestFit="1" customWidth="1"/>
    <col min="14609" max="14609" width="20.140625" style="177" bestFit="1" customWidth="1"/>
    <col min="14610" max="14610" width="13.7109375" style="177" bestFit="1" customWidth="1"/>
    <col min="14611" max="14611" width="22" style="177" bestFit="1" customWidth="1"/>
    <col min="14612" max="14847" width="9.140625" style="177"/>
    <col min="14848" max="14848" width="6.7109375" style="177" customWidth="1"/>
    <col min="14849" max="14849" width="0.7109375" style="177" customWidth="1"/>
    <col min="14850" max="14850" width="17.28515625" style="177" customWidth="1"/>
    <col min="14851" max="14851" width="26.5703125" style="177" customWidth="1"/>
    <col min="14852" max="14852" width="16.140625" style="177" customWidth="1"/>
    <col min="14853" max="14853" width="9.7109375" style="177" customWidth="1"/>
    <col min="14854" max="14854" width="16.7109375" style="177" customWidth="1"/>
    <col min="14855" max="14855" width="26.7109375" style="177" customWidth="1"/>
    <col min="14856" max="14856" width="15" style="177" bestFit="1" customWidth="1"/>
    <col min="14857" max="14857" width="13.42578125" style="177" bestFit="1" customWidth="1"/>
    <col min="14858" max="14858" width="16.140625" style="177" bestFit="1" customWidth="1"/>
    <col min="14859" max="14859" width="20.140625" style="177" bestFit="1" customWidth="1"/>
    <col min="14860" max="14860" width="19.140625" style="177" bestFit="1" customWidth="1"/>
    <col min="14861" max="14861" width="21.85546875" style="177" bestFit="1" customWidth="1"/>
    <col min="14862" max="14862" width="16" style="177" bestFit="1" customWidth="1"/>
    <col min="14863" max="14863" width="19.140625" style="177" bestFit="1" customWidth="1"/>
    <col min="14864" max="14864" width="12.85546875" style="177" bestFit="1" customWidth="1"/>
    <col min="14865" max="14865" width="20.140625" style="177" bestFit="1" customWidth="1"/>
    <col min="14866" max="14866" width="13.7109375" style="177" bestFit="1" customWidth="1"/>
    <col min="14867" max="14867" width="22" style="177" bestFit="1" customWidth="1"/>
    <col min="14868" max="15103" width="9.140625" style="177"/>
    <col min="15104" max="15104" width="6.7109375" style="177" customWidth="1"/>
    <col min="15105" max="15105" width="0.7109375" style="177" customWidth="1"/>
    <col min="15106" max="15106" width="17.28515625" style="177" customWidth="1"/>
    <col min="15107" max="15107" width="26.5703125" style="177" customWidth="1"/>
    <col min="15108" max="15108" width="16.140625" style="177" customWidth="1"/>
    <col min="15109" max="15109" width="9.7109375" style="177" customWidth="1"/>
    <col min="15110" max="15110" width="16.7109375" style="177" customWidth="1"/>
    <col min="15111" max="15111" width="26.7109375" style="177" customWidth="1"/>
    <col min="15112" max="15112" width="15" style="177" bestFit="1" customWidth="1"/>
    <col min="15113" max="15113" width="13.42578125" style="177" bestFit="1" customWidth="1"/>
    <col min="15114" max="15114" width="16.140625" style="177" bestFit="1" customWidth="1"/>
    <col min="15115" max="15115" width="20.140625" style="177" bestFit="1" customWidth="1"/>
    <col min="15116" max="15116" width="19.140625" style="177" bestFit="1" customWidth="1"/>
    <col min="15117" max="15117" width="21.85546875" style="177" bestFit="1" customWidth="1"/>
    <col min="15118" max="15118" width="16" style="177" bestFit="1" customWidth="1"/>
    <col min="15119" max="15119" width="19.140625" style="177" bestFit="1" customWidth="1"/>
    <col min="15120" max="15120" width="12.85546875" style="177" bestFit="1" customWidth="1"/>
    <col min="15121" max="15121" width="20.140625" style="177" bestFit="1" customWidth="1"/>
    <col min="15122" max="15122" width="13.7109375" style="177" bestFit="1" customWidth="1"/>
    <col min="15123" max="15123" width="22" style="177" bestFit="1" customWidth="1"/>
    <col min="15124" max="15359" width="9.140625" style="177"/>
    <col min="15360" max="15360" width="6.7109375" style="177" customWidth="1"/>
    <col min="15361" max="15361" width="0.7109375" style="177" customWidth="1"/>
    <col min="15362" max="15362" width="17.28515625" style="177" customWidth="1"/>
    <col min="15363" max="15363" width="26.5703125" style="177" customWidth="1"/>
    <col min="15364" max="15364" width="16.140625" style="177" customWidth="1"/>
    <col min="15365" max="15365" width="9.7109375" style="177" customWidth="1"/>
    <col min="15366" max="15366" width="16.7109375" style="177" customWidth="1"/>
    <col min="15367" max="15367" width="26.7109375" style="177" customWidth="1"/>
    <col min="15368" max="15368" width="15" style="177" bestFit="1" customWidth="1"/>
    <col min="15369" max="15369" width="13.42578125" style="177" bestFit="1" customWidth="1"/>
    <col min="15370" max="15370" width="16.140625" style="177" bestFit="1" customWidth="1"/>
    <col min="15371" max="15371" width="20.140625" style="177" bestFit="1" customWidth="1"/>
    <col min="15372" max="15372" width="19.140625" style="177" bestFit="1" customWidth="1"/>
    <col min="15373" max="15373" width="21.85546875" style="177" bestFit="1" customWidth="1"/>
    <col min="15374" max="15374" width="16" style="177" bestFit="1" customWidth="1"/>
    <col min="15375" max="15375" width="19.140625" style="177" bestFit="1" customWidth="1"/>
    <col min="15376" max="15376" width="12.85546875" style="177" bestFit="1" customWidth="1"/>
    <col min="15377" max="15377" width="20.140625" style="177" bestFit="1" customWidth="1"/>
    <col min="15378" max="15378" width="13.7109375" style="177" bestFit="1" customWidth="1"/>
    <col min="15379" max="15379" width="22" style="177" bestFit="1" customWidth="1"/>
    <col min="15380" max="15615" width="9.140625" style="177"/>
    <col min="15616" max="15616" width="6.7109375" style="177" customWidth="1"/>
    <col min="15617" max="15617" width="0.7109375" style="177" customWidth="1"/>
    <col min="15618" max="15618" width="17.28515625" style="177" customWidth="1"/>
    <col min="15619" max="15619" width="26.5703125" style="177" customWidth="1"/>
    <col min="15620" max="15620" width="16.140625" style="177" customWidth="1"/>
    <col min="15621" max="15621" width="9.7109375" style="177" customWidth="1"/>
    <col min="15622" max="15622" width="16.7109375" style="177" customWidth="1"/>
    <col min="15623" max="15623" width="26.7109375" style="177" customWidth="1"/>
    <col min="15624" max="15624" width="15" style="177" bestFit="1" customWidth="1"/>
    <col min="15625" max="15625" width="13.42578125" style="177" bestFit="1" customWidth="1"/>
    <col min="15626" max="15626" width="16.140625" style="177" bestFit="1" customWidth="1"/>
    <col min="15627" max="15627" width="20.140625" style="177" bestFit="1" customWidth="1"/>
    <col min="15628" max="15628" width="19.140625" style="177" bestFit="1" customWidth="1"/>
    <col min="15629" max="15629" width="21.85546875" style="177" bestFit="1" customWidth="1"/>
    <col min="15630" max="15630" width="16" style="177" bestFit="1" customWidth="1"/>
    <col min="15631" max="15631" width="19.140625" style="177" bestFit="1" customWidth="1"/>
    <col min="15632" max="15632" width="12.85546875" style="177" bestFit="1" customWidth="1"/>
    <col min="15633" max="15633" width="20.140625" style="177" bestFit="1" customWidth="1"/>
    <col min="15634" max="15634" width="13.7109375" style="177" bestFit="1" customWidth="1"/>
    <col min="15635" max="15635" width="22" style="177" bestFit="1" customWidth="1"/>
    <col min="15636" max="15871" width="9.140625" style="177"/>
    <col min="15872" max="15872" width="6.7109375" style="177" customWidth="1"/>
    <col min="15873" max="15873" width="0.7109375" style="177" customWidth="1"/>
    <col min="15874" max="15874" width="17.28515625" style="177" customWidth="1"/>
    <col min="15875" max="15875" width="26.5703125" style="177" customWidth="1"/>
    <col min="15876" max="15876" width="16.140625" style="177" customWidth="1"/>
    <col min="15877" max="15877" width="9.7109375" style="177" customWidth="1"/>
    <col min="15878" max="15878" width="16.7109375" style="177" customWidth="1"/>
    <col min="15879" max="15879" width="26.7109375" style="177" customWidth="1"/>
    <col min="15880" max="15880" width="15" style="177" bestFit="1" customWidth="1"/>
    <col min="15881" max="15881" width="13.42578125" style="177" bestFit="1" customWidth="1"/>
    <col min="15882" max="15882" width="16.140625" style="177" bestFit="1" customWidth="1"/>
    <col min="15883" max="15883" width="20.140625" style="177" bestFit="1" customWidth="1"/>
    <col min="15884" max="15884" width="19.140625" style="177" bestFit="1" customWidth="1"/>
    <col min="15885" max="15885" width="21.85546875" style="177" bestFit="1" customWidth="1"/>
    <col min="15886" max="15886" width="16" style="177" bestFit="1" customWidth="1"/>
    <col min="15887" max="15887" width="19.140625" style="177" bestFit="1" customWidth="1"/>
    <col min="15888" max="15888" width="12.85546875" style="177" bestFit="1" customWidth="1"/>
    <col min="15889" max="15889" width="20.140625" style="177" bestFit="1" customWidth="1"/>
    <col min="15890" max="15890" width="13.7109375" style="177" bestFit="1" customWidth="1"/>
    <col min="15891" max="15891" width="22" style="177" bestFit="1" customWidth="1"/>
    <col min="15892" max="16127" width="9.140625" style="177"/>
    <col min="16128" max="16128" width="6.7109375" style="177" customWidth="1"/>
    <col min="16129" max="16129" width="0.7109375" style="177" customWidth="1"/>
    <col min="16130" max="16130" width="17.28515625" style="177" customWidth="1"/>
    <col min="16131" max="16131" width="26.5703125" style="177" customWidth="1"/>
    <col min="16132" max="16132" width="16.140625" style="177" customWidth="1"/>
    <col min="16133" max="16133" width="9.7109375" style="177" customWidth="1"/>
    <col min="16134" max="16134" width="16.7109375" style="177" customWidth="1"/>
    <col min="16135" max="16135" width="26.7109375" style="177" customWidth="1"/>
    <col min="16136" max="16136" width="15" style="177" bestFit="1" customWidth="1"/>
    <col min="16137" max="16137" width="13.42578125" style="177" bestFit="1" customWidth="1"/>
    <col min="16138" max="16138" width="16.140625" style="177" bestFit="1" customWidth="1"/>
    <col min="16139" max="16139" width="20.140625" style="177" bestFit="1" customWidth="1"/>
    <col min="16140" max="16140" width="19.140625" style="177" bestFit="1" customWidth="1"/>
    <col min="16141" max="16141" width="21.85546875" style="177" bestFit="1" customWidth="1"/>
    <col min="16142" max="16142" width="16" style="177" bestFit="1" customWidth="1"/>
    <col min="16143" max="16143" width="19.140625" style="177" bestFit="1" customWidth="1"/>
    <col min="16144" max="16144" width="12.85546875" style="177" bestFit="1" customWidth="1"/>
    <col min="16145" max="16145" width="20.140625" style="177" bestFit="1" customWidth="1"/>
    <col min="16146" max="16146" width="13.7109375" style="177" bestFit="1" customWidth="1"/>
    <col min="16147" max="16147" width="22" style="177" bestFit="1" customWidth="1"/>
    <col min="16148" max="16383" width="9.140625" style="177"/>
    <col min="16384" max="16384" width="9.140625" style="177" customWidth="1"/>
  </cols>
  <sheetData>
    <row r="1" spans="1:19" ht="24.95" customHeight="1" x14ac:dyDescent="0.3">
      <c r="G1" s="178" t="s">
        <v>16</v>
      </c>
    </row>
    <row r="2" spans="1:19" ht="24.95" customHeight="1" x14ac:dyDescent="0.3">
      <c r="A2" s="328" t="s">
        <v>17</v>
      </c>
      <c r="B2" s="328"/>
      <c r="C2" s="328"/>
      <c r="D2" s="328"/>
      <c r="E2" s="328"/>
      <c r="F2" s="328"/>
      <c r="G2" s="328"/>
    </row>
    <row r="3" spans="1:19" ht="24.95" customHeight="1" x14ac:dyDescent="0.55000000000000004">
      <c r="A3" s="329" t="s">
        <v>18</v>
      </c>
      <c r="B3" s="329"/>
      <c r="C3" s="329"/>
      <c r="D3" s="329"/>
      <c r="E3" s="329"/>
      <c r="F3" s="329"/>
      <c r="G3" s="329"/>
    </row>
    <row r="4" spans="1:19" ht="24.95" customHeight="1" x14ac:dyDescent="0.55000000000000004">
      <c r="A4" s="327" t="s">
        <v>663</v>
      </c>
      <c r="B4" s="327"/>
      <c r="C4" s="327"/>
      <c r="D4" s="327"/>
      <c r="E4" s="327"/>
      <c r="F4" s="327"/>
      <c r="G4" s="327"/>
    </row>
    <row r="5" spans="1:19" ht="24.95" customHeight="1" x14ac:dyDescent="0.55000000000000004">
      <c r="A5" s="327" t="s">
        <v>114</v>
      </c>
      <c r="B5" s="327"/>
      <c r="C5" s="327"/>
      <c r="D5" s="327"/>
      <c r="E5" s="327"/>
      <c r="F5" s="327"/>
      <c r="G5" s="327"/>
    </row>
    <row r="6" spans="1:19" ht="24.95" customHeight="1" x14ac:dyDescent="0.55000000000000004">
      <c r="A6" s="327" t="s">
        <v>19</v>
      </c>
      <c r="B6" s="327"/>
      <c r="C6" s="327"/>
      <c r="D6" s="327"/>
      <c r="E6" s="327"/>
      <c r="F6" s="327"/>
      <c r="G6" s="327"/>
    </row>
    <row r="7" spans="1:19" ht="24.95" customHeight="1" x14ac:dyDescent="0.55000000000000004">
      <c r="A7" s="327" t="s">
        <v>89</v>
      </c>
      <c r="B7" s="327"/>
      <c r="C7" s="327"/>
      <c r="D7" s="327"/>
      <c r="E7" s="327"/>
      <c r="F7" s="327"/>
      <c r="G7" s="327"/>
    </row>
    <row r="8" spans="1:19" ht="24.95" customHeight="1" x14ac:dyDescent="0.55000000000000004">
      <c r="A8" s="327" t="s">
        <v>664</v>
      </c>
      <c r="B8" s="327"/>
      <c r="C8" s="327"/>
      <c r="D8" s="327"/>
      <c r="E8" s="327"/>
      <c r="F8" s="327"/>
      <c r="G8" s="327"/>
    </row>
    <row r="9" spans="1:19" ht="24.95" customHeight="1" x14ac:dyDescent="0.55000000000000004">
      <c r="A9" s="327" t="str">
        <f>ปร.6!A8</f>
        <v xml:space="preserve">  คำนวณราคากลาง เมื่อวันที่  </v>
      </c>
      <c r="B9" s="327"/>
      <c r="C9" s="327"/>
      <c r="D9" s="327"/>
      <c r="E9" s="327"/>
      <c r="F9" s="327"/>
      <c r="G9" s="327"/>
    </row>
    <row r="10" spans="1:19" ht="24.95" customHeight="1" x14ac:dyDescent="0.3">
      <c r="A10" s="330" t="s">
        <v>20</v>
      </c>
      <c r="B10" s="330"/>
      <c r="C10" s="330"/>
      <c r="D10" s="330"/>
      <c r="E10" s="330"/>
      <c r="F10" s="330"/>
      <c r="G10" s="330"/>
    </row>
    <row r="11" spans="1:19" ht="24.95" customHeight="1" x14ac:dyDescent="0.3">
      <c r="A11" s="331" t="s">
        <v>0</v>
      </c>
      <c r="B11" s="333"/>
      <c r="C11" s="334"/>
      <c r="D11" s="337" t="s">
        <v>22</v>
      </c>
      <c r="E11" s="331" t="s">
        <v>23</v>
      </c>
      <c r="F11" s="331" t="s">
        <v>24</v>
      </c>
      <c r="G11" s="337" t="s">
        <v>4</v>
      </c>
    </row>
    <row r="12" spans="1:19" ht="24.95" customHeight="1" x14ac:dyDescent="0.3">
      <c r="A12" s="332"/>
      <c r="B12" s="335"/>
      <c r="C12" s="336"/>
      <c r="D12" s="338"/>
      <c r="E12" s="332"/>
      <c r="F12" s="332"/>
      <c r="G12" s="338"/>
    </row>
    <row r="13" spans="1:19" ht="24.95" customHeight="1" x14ac:dyDescent="0.3">
      <c r="A13" s="179" t="s">
        <v>25</v>
      </c>
      <c r="B13" s="340" t="s">
        <v>110</v>
      </c>
      <c r="C13" s="341"/>
      <c r="D13" s="182">
        <f>SUM(ห้องน้ำ149!I564)</f>
        <v>30828475</v>
      </c>
      <c r="E13" s="183"/>
      <c r="F13" s="184"/>
      <c r="G13" s="185"/>
      <c r="H13" s="186"/>
      <c r="I13" s="187">
        <f>L16-L17</f>
        <v>3.9999999999995595E-4</v>
      </c>
      <c r="J13" s="188" t="s">
        <v>70</v>
      </c>
      <c r="K13" s="188" t="s">
        <v>71</v>
      </c>
      <c r="L13" s="189">
        <f>D19</f>
        <v>30828475</v>
      </c>
      <c r="M13" s="176"/>
      <c r="N13" s="190"/>
      <c r="O13" s="190"/>
      <c r="P13" s="190"/>
      <c r="Q13" s="190"/>
      <c r="R13" s="190"/>
      <c r="S13" s="190"/>
    </row>
    <row r="14" spans="1:19" ht="24.95" customHeight="1" x14ac:dyDescent="0.3">
      <c r="A14" s="179"/>
      <c r="B14" s="340"/>
      <c r="C14" s="341"/>
      <c r="D14" s="109"/>
      <c r="E14" s="183"/>
      <c r="F14" s="184"/>
      <c r="G14" s="185"/>
      <c r="I14" s="191">
        <f>(L13-L14)/1000000</f>
        <v>0.82847499999999996</v>
      </c>
      <c r="J14" s="188" t="s">
        <v>72</v>
      </c>
      <c r="K14" s="188" t="s">
        <v>73</v>
      </c>
      <c r="L14" s="230">
        <v>30000000</v>
      </c>
      <c r="M14" s="190"/>
      <c r="N14" s="190"/>
      <c r="O14" s="190"/>
      <c r="P14" s="190"/>
      <c r="Q14" s="190"/>
      <c r="R14" s="190"/>
      <c r="S14" s="190"/>
    </row>
    <row r="15" spans="1:19" ht="24.95" customHeight="1" x14ac:dyDescent="0.3">
      <c r="A15" s="179"/>
      <c r="B15" s="180"/>
      <c r="C15" s="181"/>
      <c r="D15" s="109"/>
      <c r="E15" s="183"/>
      <c r="F15" s="184"/>
      <c r="G15" s="185"/>
      <c r="I15" s="191">
        <f>(L15-L14)/1000000</f>
        <v>10</v>
      </c>
      <c r="J15" s="188" t="s">
        <v>74</v>
      </c>
      <c r="K15" s="188" t="s">
        <v>75</v>
      </c>
      <c r="L15" s="230">
        <v>40000000</v>
      </c>
      <c r="M15" s="190"/>
      <c r="N15" s="190"/>
      <c r="O15" s="190"/>
      <c r="P15" s="190"/>
      <c r="Q15" s="190"/>
      <c r="R15" s="190"/>
      <c r="S15" s="190"/>
    </row>
    <row r="16" spans="1:19" ht="24.95" customHeight="1" x14ac:dyDescent="0.3">
      <c r="A16" s="179"/>
      <c r="B16" s="180"/>
      <c r="C16" s="181"/>
      <c r="D16" s="109"/>
      <c r="E16" s="183"/>
      <c r="F16" s="184"/>
      <c r="G16" s="185"/>
      <c r="H16" s="192" t="s">
        <v>95</v>
      </c>
      <c r="I16" s="187">
        <f>(I13*I14)/I15</f>
        <v>3.313899999999635E-5</v>
      </c>
      <c r="J16" s="188" t="s">
        <v>76</v>
      </c>
      <c r="K16" s="188" t="s">
        <v>77</v>
      </c>
      <c r="L16" s="231">
        <v>1.2181</v>
      </c>
      <c r="M16" s="190"/>
      <c r="N16" s="190"/>
      <c r="O16" s="190"/>
      <c r="P16" s="190"/>
      <c r="Q16" s="190"/>
      <c r="R16" s="190"/>
      <c r="S16" s="190"/>
    </row>
    <row r="17" spans="1:19" ht="24.95" customHeight="1" x14ac:dyDescent="0.3">
      <c r="A17" s="179"/>
      <c r="B17" s="180"/>
      <c r="C17" s="181"/>
      <c r="D17" s="109"/>
      <c r="E17" s="183"/>
      <c r="F17" s="184"/>
      <c r="G17" s="185"/>
      <c r="H17" s="250">
        <f>ROUND(I17,4)</f>
        <v>1.2181</v>
      </c>
      <c r="I17" s="270">
        <f>L16-I16</f>
        <v>1.2180668610000001</v>
      </c>
      <c r="J17" s="188" t="s">
        <v>78</v>
      </c>
      <c r="K17" s="188" t="s">
        <v>79</v>
      </c>
      <c r="L17" s="231">
        <v>1.2177</v>
      </c>
      <c r="M17" s="190"/>
      <c r="N17" s="190"/>
      <c r="O17" s="190"/>
      <c r="P17" s="190"/>
      <c r="Q17" s="190"/>
      <c r="R17" s="190"/>
      <c r="S17" s="190"/>
    </row>
    <row r="18" spans="1:19" ht="24.95" customHeight="1" x14ac:dyDescent="0.3">
      <c r="A18" s="179"/>
      <c r="B18" s="340"/>
      <c r="C18" s="341"/>
      <c r="D18" s="109"/>
      <c r="E18" s="183"/>
      <c r="F18" s="184"/>
      <c r="G18" s="185"/>
      <c r="M18" s="190"/>
      <c r="N18" s="190"/>
      <c r="O18" s="190"/>
      <c r="P18" s="190"/>
      <c r="Q18" s="190"/>
      <c r="R18" s="190"/>
      <c r="S18" s="190"/>
    </row>
    <row r="19" spans="1:19" ht="24.95" customHeight="1" x14ac:dyDescent="0.55000000000000004">
      <c r="A19" s="179"/>
      <c r="B19" s="327" t="s">
        <v>3</v>
      </c>
      <c r="C19" s="342"/>
      <c r="D19" s="109">
        <f>SUM(D13:D18)</f>
        <v>30828475</v>
      </c>
      <c r="E19" s="27">
        <f>SUM(H17)</f>
        <v>1.2181</v>
      </c>
      <c r="F19" s="184">
        <f>SUM(E19)*D19</f>
        <v>37552165.397500001</v>
      </c>
      <c r="G19" s="185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</row>
    <row r="20" spans="1:19" ht="24.95" customHeight="1" x14ac:dyDescent="0.3">
      <c r="A20" s="179"/>
      <c r="B20" s="193"/>
      <c r="C20" s="193"/>
      <c r="D20" s="109"/>
      <c r="E20" s="183"/>
      <c r="F20" s="184"/>
      <c r="G20" s="185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</row>
    <row r="21" spans="1:19" ht="24.95" customHeight="1" x14ac:dyDescent="0.55000000000000004">
      <c r="A21" s="179"/>
      <c r="B21" s="343" t="s">
        <v>85</v>
      </c>
      <c r="C21" s="344"/>
      <c r="D21" s="109"/>
      <c r="E21" s="183"/>
      <c r="F21" s="184"/>
      <c r="G21" s="194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</row>
    <row r="22" spans="1:19" ht="24.95" customHeight="1" x14ac:dyDescent="0.3">
      <c r="A22" s="179"/>
      <c r="B22" s="345" t="s">
        <v>27</v>
      </c>
      <c r="C22" s="346"/>
      <c r="D22" s="109"/>
      <c r="E22" s="183"/>
      <c r="F22" s="184"/>
      <c r="G22" s="185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</row>
    <row r="23" spans="1:19" ht="24.95" customHeight="1" x14ac:dyDescent="0.3">
      <c r="A23" s="179"/>
      <c r="B23" s="340" t="s">
        <v>28</v>
      </c>
      <c r="C23" s="341"/>
      <c r="D23" s="109"/>
      <c r="E23" s="183"/>
      <c r="F23" s="184"/>
      <c r="G23" s="185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</row>
    <row r="24" spans="1:19" ht="24.95" customHeight="1" x14ac:dyDescent="0.55000000000000004">
      <c r="A24" s="195"/>
      <c r="B24" s="340" t="s">
        <v>112</v>
      </c>
      <c r="C24" s="341"/>
      <c r="D24" s="196"/>
      <c r="E24" s="197"/>
      <c r="F24" s="198"/>
      <c r="G24" s="185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</row>
    <row r="25" spans="1:19" ht="24.95" customHeight="1" x14ac:dyDescent="0.55000000000000004">
      <c r="A25" s="199"/>
      <c r="B25" s="340" t="s">
        <v>113</v>
      </c>
      <c r="C25" s="341"/>
      <c r="D25" s="185"/>
      <c r="E25" s="199"/>
      <c r="F25" s="200"/>
      <c r="G25" s="185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</row>
    <row r="26" spans="1:19" ht="24.95" customHeight="1" x14ac:dyDescent="0.3">
      <c r="A26" s="201"/>
      <c r="B26" s="202"/>
      <c r="C26" s="203"/>
      <c r="D26" s="204"/>
      <c r="E26" s="201"/>
      <c r="F26" s="205"/>
      <c r="G26" s="204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</row>
    <row r="27" spans="1:19" ht="24.95" customHeight="1" thickBot="1" x14ac:dyDescent="0.6">
      <c r="A27" s="347" t="s">
        <v>29</v>
      </c>
      <c r="B27" s="347"/>
      <c r="C27" s="347"/>
      <c r="D27" s="347"/>
      <c r="E27" s="348"/>
      <c r="F27" s="206">
        <f>SUM(F19:F26)</f>
        <v>37552165.397500001</v>
      </c>
      <c r="G27" s="207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</row>
    <row r="28" spans="1:19" ht="24.95" customHeight="1" thickTop="1" x14ac:dyDescent="0.55000000000000004">
      <c r="A28" s="208"/>
      <c r="B28" s="339"/>
      <c r="C28" s="339"/>
      <c r="D28" s="339"/>
      <c r="E28" s="339"/>
      <c r="F28" s="339"/>
      <c r="G28" s="209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</row>
    <row r="29" spans="1:19" ht="24.95" customHeight="1" x14ac:dyDescent="0.3">
      <c r="A29" s="350"/>
      <c r="B29" s="350"/>
      <c r="C29" s="350"/>
      <c r="D29" s="350"/>
      <c r="E29" s="350"/>
      <c r="F29" s="350"/>
      <c r="G29" s="35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</row>
    <row r="30" spans="1:19" ht="24.95" customHeight="1" x14ac:dyDescent="0.3">
      <c r="A30" s="350" t="s">
        <v>30</v>
      </c>
      <c r="B30" s="350"/>
      <c r="C30" s="350"/>
      <c r="D30" s="350"/>
      <c r="E30" s="350"/>
      <c r="F30" s="350"/>
      <c r="G30" s="35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</row>
    <row r="31" spans="1:19" ht="24.95" customHeight="1" x14ac:dyDescent="0.3">
      <c r="A31" s="350" t="s">
        <v>82</v>
      </c>
      <c r="B31" s="350"/>
      <c r="C31" s="350"/>
      <c r="D31" s="350"/>
      <c r="E31" s="350"/>
      <c r="F31" s="350"/>
      <c r="G31" s="35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</row>
    <row r="32" spans="1:19" ht="24.95" customHeight="1" x14ac:dyDescent="0.3">
      <c r="A32" s="350" t="s">
        <v>31</v>
      </c>
      <c r="B32" s="350"/>
      <c r="C32" s="350"/>
      <c r="D32" s="350"/>
      <c r="E32" s="350"/>
      <c r="F32" s="350"/>
      <c r="G32" s="35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</row>
    <row r="33" spans="1:9" ht="24.95" customHeight="1" x14ac:dyDescent="0.3">
      <c r="A33" s="349" t="s">
        <v>32</v>
      </c>
      <c r="B33" s="349"/>
      <c r="C33" s="349"/>
      <c r="D33" s="349" t="s">
        <v>32</v>
      </c>
      <c r="E33" s="349"/>
      <c r="F33" s="349"/>
      <c r="G33" s="349"/>
    </row>
    <row r="34" spans="1:9" ht="24.95" customHeight="1" x14ac:dyDescent="0.3">
      <c r="A34" s="349" t="s">
        <v>80</v>
      </c>
      <c r="B34" s="349"/>
      <c r="C34" s="349"/>
      <c r="D34" s="349" t="s">
        <v>81</v>
      </c>
      <c r="E34" s="349"/>
      <c r="F34" s="349"/>
      <c r="G34" s="349"/>
      <c r="I34" s="211"/>
    </row>
    <row r="35" spans="1:9" ht="24.95" customHeight="1" x14ac:dyDescent="0.3">
      <c r="A35" s="349" t="s">
        <v>33</v>
      </c>
      <c r="B35" s="349"/>
      <c r="C35" s="349"/>
      <c r="D35" s="349" t="s">
        <v>33</v>
      </c>
      <c r="E35" s="349"/>
      <c r="F35" s="349"/>
      <c r="G35" s="349"/>
    </row>
    <row r="36" spans="1:9" ht="24.95" customHeight="1" x14ac:dyDescent="0.3">
      <c r="A36" s="349" t="s">
        <v>34</v>
      </c>
      <c r="B36" s="349"/>
      <c r="C36" s="349"/>
      <c r="D36" s="349"/>
      <c r="E36" s="349"/>
      <c r="F36" s="349"/>
      <c r="G36" s="349"/>
    </row>
    <row r="37" spans="1:9" ht="24.95" customHeight="1" x14ac:dyDescent="0.3">
      <c r="B37" s="176"/>
      <c r="C37" s="176"/>
      <c r="D37" s="212"/>
    </row>
    <row r="38" spans="1:9" ht="24.95" customHeight="1" x14ac:dyDescent="0.3">
      <c r="A38" s="349"/>
      <c r="B38" s="349"/>
      <c r="C38" s="349"/>
      <c r="D38" s="213"/>
      <c r="E38" s="210"/>
      <c r="F38" s="214"/>
      <c r="G38" s="210"/>
    </row>
    <row r="39" spans="1:9" ht="24.95" customHeight="1" x14ac:dyDescent="0.3">
      <c r="A39" s="350"/>
      <c r="B39" s="350"/>
      <c r="C39" s="350"/>
      <c r="D39" s="213"/>
      <c r="E39" s="176"/>
      <c r="F39" s="176"/>
      <c r="G39" s="176"/>
    </row>
    <row r="40" spans="1:9" ht="24.95" customHeight="1" x14ac:dyDescent="0.3">
      <c r="A40" s="350"/>
      <c r="B40" s="350"/>
      <c r="C40" s="350"/>
      <c r="D40" s="212"/>
      <c r="E40" s="176"/>
      <c r="F40" s="176"/>
      <c r="G40" s="176"/>
    </row>
    <row r="41" spans="1:9" ht="24.95" customHeight="1" x14ac:dyDescent="0.3">
      <c r="A41" s="350"/>
      <c r="B41" s="350"/>
      <c r="C41" s="350"/>
      <c r="D41" s="351"/>
      <c r="E41" s="351"/>
      <c r="F41" s="351"/>
    </row>
    <row r="42" spans="1:9" ht="24.95" customHeight="1" x14ac:dyDescent="0.3">
      <c r="A42" s="350"/>
      <c r="B42" s="350"/>
      <c r="C42" s="350"/>
      <c r="D42" s="351"/>
      <c r="E42" s="351"/>
      <c r="F42" s="351"/>
    </row>
    <row r="43" spans="1:9" ht="24.95" customHeight="1" x14ac:dyDescent="0.3">
      <c r="A43" s="350"/>
      <c r="B43" s="350"/>
      <c r="C43" s="350"/>
    </row>
    <row r="48" spans="1:9" ht="24.95" customHeight="1" x14ac:dyDescent="0.3">
      <c r="H48" s="210"/>
    </row>
    <row r="49" spans="8:8" ht="24.95" customHeight="1" x14ac:dyDescent="0.3">
      <c r="H49" s="176"/>
    </row>
    <row r="50" spans="8:8" ht="24.95" customHeight="1" x14ac:dyDescent="0.3">
      <c r="H50" s="176"/>
    </row>
  </sheetData>
  <mergeCells count="45">
    <mergeCell ref="A43:C43"/>
    <mergeCell ref="A39:C39"/>
    <mergeCell ref="A40:C40"/>
    <mergeCell ref="A41:C41"/>
    <mergeCell ref="D41:F41"/>
    <mergeCell ref="A42:C42"/>
    <mergeCell ref="D42:F42"/>
    <mergeCell ref="A38:C38"/>
    <mergeCell ref="A29:G29"/>
    <mergeCell ref="A30:G30"/>
    <mergeCell ref="A31:G31"/>
    <mergeCell ref="A32:G32"/>
    <mergeCell ref="A33:C33"/>
    <mergeCell ref="D33:G33"/>
    <mergeCell ref="A34:C34"/>
    <mergeCell ref="D34:G34"/>
    <mergeCell ref="A35:C35"/>
    <mergeCell ref="D35:G35"/>
    <mergeCell ref="A36:G36"/>
    <mergeCell ref="B28:F28"/>
    <mergeCell ref="B13:C13"/>
    <mergeCell ref="B14:C14"/>
    <mergeCell ref="B18:C18"/>
    <mergeCell ref="B19:C19"/>
    <mergeCell ref="B21:C21"/>
    <mergeCell ref="B22:C22"/>
    <mergeCell ref="B23:C23"/>
    <mergeCell ref="B24:C24"/>
    <mergeCell ref="B25:C25"/>
    <mergeCell ref="A27:E27"/>
    <mergeCell ref="A8:G8"/>
    <mergeCell ref="A9:G9"/>
    <mergeCell ref="A10:G10"/>
    <mergeCell ref="A11:A12"/>
    <mergeCell ref="B11:C12"/>
    <mergeCell ref="D11:D12"/>
    <mergeCell ref="E11:E12"/>
    <mergeCell ref="F11:F12"/>
    <mergeCell ref="G11:G12"/>
    <mergeCell ref="A7:G7"/>
    <mergeCell ref="A2:G2"/>
    <mergeCell ref="A3:G3"/>
    <mergeCell ref="A4:G4"/>
    <mergeCell ref="A5:G5"/>
    <mergeCell ref="A6:G6"/>
  </mergeCells>
  <pageMargins left="0.23622047244094491" right="0.23622047244094491" top="0.74803149606299213" bottom="0.74803149606299213" header="0.31496062992125984" footer="0.31496062992125984"/>
  <pageSetup paperSize="9" scale="77" fitToHeight="0" orientation="portrait" verticalDpi="1200" r:id="rId1"/>
  <headerFooter>
    <oddHeader>หน้าที่ &amp;P จาก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621CB-C5CB-4590-A10C-0D52A3827EC6}">
  <sheetPr>
    <pageSetUpPr fitToPage="1"/>
  </sheetPr>
  <dimension ref="A1:R568"/>
  <sheetViews>
    <sheetView view="pageBreakPreview" topLeftCell="A536" zoomScale="70" zoomScaleNormal="100" zoomScaleSheetLayoutView="70" workbookViewId="0">
      <selection activeCell="O356" sqref="M351:O356"/>
    </sheetView>
  </sheetViews>
  <sheetFormatPr defaultRowHeight="24.95" customHeight="1" x14ac:dyDescent="0.2"/>
  <cols>
    <col min="1" max="1" width="6.7109375" style="304" customWidth="1"/>
    <col min="2" max="2" width="81.42578125" style="305" customWidth="1"/>
    <col min="3" max="3" width="12.7109375" style="74" customWidth="1"/>
    <col min="4" max="4" width="8.7109375" style="74" customWidth="1"/>
    <col min="5" max="5" width="16.7109375" style="77" customWidth="1"/>
    <col min="6" max="6" width="20.7109375" style="78" customWidth="1"/>
    <col min="7" max="7" width="15.7109375" style="77" customWidth="1"/>
    <col min="8" max="9" width="20.7109375" style="77" customWidth="1"/>
    <col min="10" max="10" width="32.7109375" style="110" customWidth="1"/>
    <col min="11" max="11" width="3.140625" style="74" customWidth="1"/>
    <col min="12" max="12" width="17.28515625" style="232" customWidth="1"/>
    <col min="13" max="13" width="16.42578125" style="274" customWidth="1"/>
    <col min="14" max="252" width="9.140625" style="274"/>
    <col min="253" max="253" width="6.7109375" style="274" customWidth="1"/>
    <col min="254" max="254" width="1.7109375" style="274" customWidth="1"/>
    <col min="255" max="255" width="62.7109375" style="274" customWidth="1"/>
    <col min="256" max="256" width="15.5703125" style="274" bestFit="1" customWidth="1"/>
    <col min="257" max="257" width="8.7109375" style="274" customWidth="1"/>
    <col min="258" max="258" width="16.7109375" style="274" customWidth="1"/>
    <col min="259" max="259" width="18.7109375" style="274" customWidth="1"/>
    <col min="260" max="260" width="15.7109375" style="274" customWidth="1"/>
    <col min="261" max="262" width="18.7109375" style="274" customWidth="1"/>
    <col min="263" max="263" width="32.7109375" style="274" customWidth="1"/>
    <col min="264" max="264" width="3.140625" style="274" customWidth="1"/>
    <col min="265" max="267" width="20.7109375" style="274" customWidth="1"/>
    <col min="268" max="508" width="9.140625" style="274"/>
    <col min="509" max="509" width="6.7109375" style="274" customWidth="1"/>
    <col min="510" max="510" width="1.7109375" style="274" customWidth="1"/>
    <col min="511" max="511" width="62.7109375" style="274" customWidth="1"/>
    <col min="512" max="512" width="15.5703125" style="274" bestFit="1" customWidth="1"/>
    <col min="513" max="513" width="8.7109375" style="274" customWidth="1"/>
    <col min="514" max="514" width="16.7109375" style="274" customWidth="1"/>
    <col min="515" max="515" width="18.7109375" style="274" customWidth="1"/>
    <col min="516" max="516" width="15.7109375" style="274" customWidth="1"/>
    <col min="517" max="518" width="18.7109375" style="274" customWidth="1"/>
    <col min="519" max="519" width="32.7109375" style="274" customWidth="1"/>
    <col min="520" max="520" width="3.140625" style="274" customWidth="1"/>
    <col min="521" max="523" width="20.7109375" style="274" customWidth="1"/>
    <col min="524" max="764" width="9.140625" style="274"/>
    <col min="765" max="765" width="6.7109375" style="274" customWidth="1"/>
    <col min="766" max="766" width="1.7109375" style="274" customWidth="1"/>
    <col min="767" max="767" width="62.7109375" style="274" customWidth="1"/>
    <col min="768" max="768" width="15.5703125" style="274" bestFit="1" customWidth="1"/>
    <col min="769" max="769" width="8.7109375" style="274" customWidth="1"/>
    <col min="770" max="770" width="16.7109375" style="274" customWidth="1"/>
    <col min="771" max="771" width="18.7109375" style="274" customWidth="1"/>
    <col min="772" max="772" width="15.7109375" style="274" customWidth="1"/>
    <col min="773" max="774" width="18.7109375" style="274" customWidth="1"/>
    <col min="775" max="775" width="32.7109375" style="274" customWidth="1"/>
    <col min="776" max="776" width="3.140625" style="274" customWidth="1"/>
    <col min="777" max="779" width="20.7109375" style="274" customWidth="1"/>
    <col min="780" max="1020" width="9.140625" style="274"/>
    <col min="1021" max="1021" width="6.7109375" style="274" customWidth="1"/>
    <col min="1022" max="1022" width="1.7109375" style="274" customWidth="1"/>
    <col min="1023" max="1023" width="62.7109375" style="274" customWidth="1"/>
    <col min="1024" max="1024" width="15.5703125" style="274" bestFit="1" customWidth="1"/>
    <col min="1025" max="1025" width="8.7109375" style="274" customWidth="1"/>
    <col min="1026" max="1026" width="16.7109375" style="274" customWidth="1"/>
    <col min="1027" max="1027" width="18.7109375" style="274" customWidth="1"/>
    <col min="1028" max="1028" width="15.7109375" style="274" customWidth="1"/>
    <col min="1029" max="1030" width="18.7109375" style="274" customWidth="1"/>
    <col min="1031" max="1031" width="32.7109375" style="274" customWidth="1"/>
    <col min="1032" max="1032" width="3.140625" style="274" customWidth="1"/>
    <col min="1033" max="1035" width="20.7109375" style="274" customWidth="1"/>
    <col min="1036" max="1276" width="9.140625" style="274"/>
    <col min="1277" max="1277" width="6.7109375" style="274" customWidth="1"/>
    <col min="1278" max="1278" width="1.7109375" style="274" customWidth="1"/>
    <col min="1279" max="1279" width="62.7109375" style="274" customWidth="1"/>
    <col min="1280" max="1280" width="15.5703125" style="274" bestFit="1" customWidth="1"/>
    <col min="1281" max="1281" width="8.7109375" style="274" customWidth="1"/>
    <col min="1282" max="1282" width="16.7109375" style="274" customWidth="1"/>
    <col min="1283" max="1283" width="18.7109375" style="274" customWidth="1"/>
    <col min="1284" max="1284" width="15.7109375" style="274" customWidth="1"/>
    <col min="1285" max="1286" width="18.7109375" style="274" customWidth="1"/>
    <col min="1287" max="1287" width="32.7109375" style="274" customWidth="1"/>
    <col min="1288" max="1288" width="3.140625" style="274" customWidth="1"/>
    <col min="1289" max="1291" width="20.7109375" style="274" customWidth="1"/>
    <col min="1292" max="1532" width="9.140625" style="274"/>
    <col min="1533" max="1533" width="6.7109375" style="274" customWidth="1"/>
    <col min="1534" max="1534" width="1.7109375" style="274" customWidth="1"/>
    <col min="1535" max="1535" width="62.7109375" style="274" customWidth="1"/>
    <col min="1536" max="1536" width="15.5703125" style="274" bestFit="1" customWidth="1"/>
    <col min="1537" max="1537" width="8.7109375" style="274" customWidth="1"/>
    <col min="1538" max="1538" width="16.7109375" style="274" customWidth="1"/>
    <col min="1539" max="1539" width="18.7109375" style="274" customWidth="1"/>
    <col min="1540" max="1540" width="15.7109375" style="274" customWidth="1"/>
    <col min="1541" max="1542" width="18.7109375" style="274" customWidth="1"/>
    <col min="1543" max="1543" width="32.7109375" style="274" customWidth="1"/>
    <col min="1544" max="1544" width="3.140625" style="274" customWidth="1"/>
    <col min="1545" max="1547" width="20.7109375" style="274" customWidth="1"/>
    <col min="1548" max="1788" width="9.140625" style="274"/>
    <col min="1789" max="1789" width="6.7109375" style="274" customWidth="1"/>
    <col min="1790" max="1790" width="1.7109375" style="274" customWidth="1"/>
    <col min="1791" max="1791" width="62.7109375" style="274" customWidth="1"/>
    <col min="1792" max="1792" width="15.5703125" style="274" bestFit="1" customWidth="1"/>
    <col min="1793" max="1793" width="8.7109375" style="274" customWidth="1"/>
    <col min="1794" max="1794" width="16.7109375" style="274" customWidth="1"/>
    <col min="1795" max="1795" width="18.7109375" style="274" customWidth="1"/>
    <col min="1796" max="1796" width="15.7109375" style="274" customWidth="1"/>
    <col min="1797" max="1798" width="18.7109375" style="274" customWidth="1"/>
    <col min="1799" max="1799" width="32.7109375" style="274" customWidth="1"/>
    <col min="1800" max="1800" width="3.140625" style="274" customWidth="1"/>
    <col min="1801" max="1803" width="20.7109375" style="274" customWidth="1"/>
    <col min="1804" max="2044" width="9.140625" style="274"/>
    <col min="2045" max="2045" width="6.7109375" style="274" customWidth="1"/>
    <col min="2046" max="2046" width="1.7109375" style="274" customWidth="1"/>
    <col min="2047" max="2047" width="62.7109375" style="274" customWidth="1"/>
    <col min="2048" max="2048" width="15.5703125" style="274" bestFit="1" customWidth="1"/>
    <col min="2049" max="2049" width="8.7109375" style="274" customWidth="1"/>
    <col min="2050" max="2050" width="16.7109375" style="274" customWidth="1"/>
    <col min="2051" max="2051" width="18.7109375" style="274" customWidth="1"/>
    <col min="2052" max="2052" width="15.7109375" style="274" customWidth="1"/>
    <col min="2053" max="2054" width="18.7109375" style="274" customWidth="1"/>
    <col min="2055" max="2055" width="32.7109375" style="274" customWidth="1"/>
    <col min="2056" max="2056" width="3.140625" style="274" customWidth="1"/>
    <col min="2057" max="2059" width="20.7109375" style="274" customWidth="1"/>
    <col min="2060" max="2300" width="9.140625" style="274"/>
    <col min="2301" max="2301" width="6.7109375" style="274" customWidth="1"/>
    <col min="2302" max="2302" width="1.7109375" style="274" customWidth="1"/>
    <col min="2303" max="2303" width="62.7109375" style="274" customWidth="1"/>
    <col min="2304" max="2304" width="15.5703125" style="274" bestFit="1" customWidth="1"/>
    <col min="2305" max="2305" width="8.7109375" style="274" customWidth="1"/>
    <col min="2306" max="2306" width="16.7109375" style="274" customWidth="1"/>
    <col min="2307" max="2307" width="18.7109375" style="274" customWidth="1"/>
    <col min="2308" max="2308" width="15.7109375" style="274" customWidth="1"/>
    <col min="2309" max="2310" width="18.7109375" style="274" customWidth="1"/>
    <col min="2311" max="2311" width="32.7109375" style="274" customWidth="1"/>
    <col min="2312" max="2312" width="3.140625" style="274" customWidth="1"/>
    <col min="2313" max="2315" width="20.7109375" style="274" customWidth="1"/>
    <col min="2316" max="2556" width="9.140625" style="274"/>
    <col min="2557" max="2557" width="6.7109375" style="274" customWidth="1"/>
    <col min="2558" max="2558" width="1.7109375" style="274" customWidth="1"/>
    <col min="2559" max="2559" width="62.7109375" style="274" customWidth="1"/>
    <col min="2560" max="2560" width="15.5703125" style="274" bestFit="1" customWidth="1"/>
    <col min="2561" max="2561" width="8.7109375" style="274" customWidth="1"/>
    <col min="2562" max="2562" width="16.7109375" style="274" customWidth="1"/>
    <col min="2563" max="2563" width="18.7109375" style="274" customWidth="1"/>
    <col min="2564" max="2564" width="15.7109375" style="274" customWidth="1"/>
    <col min="2565" max="2566" width="18.7109375" style="274" customWidth="1"/>
    <col min="2567" max="2567" width="32.7109375" style="274" customWidth="1"/>
    <col min="2568" max="2568" width="3.140625" style="274" customWidth="1"/>
    <col min="2569" max="2571" width="20.7109375" style="274" customWidth="1"/>
    <col min="2572" max="2812" width="9.140625" style="274"/>
    <col min="2813" max="2813" width="6.7109375" style="274" customWidth="1"/>
    <col min="2814" max="2814" width="1.7109375" style="274" customWidth="1"/>
    <col min="2815" max="2815" width="62.7109375" style="274" customWidth="1"/>
    <col min="2816" max="2816" width="15.5703125" style="274" bestFit="1" customWidth="1"/>
    <col min="2817" max="2817" width="8.7109375" style="274" customWidth="1"/>
    <col min="2818" max="2818" width="16.7109375" style="274" customWidth="1"/>
    <col min="2819" max="2819" width="18.7109375" style="274" customWidth="1"/>
    <col min="2820" max="2820" width="15.7109375" style="274" customWidth="1"/>
    <col min="2821" max="2822" width="18.7109375" style="274" customWidth="1"/>
    <col min="2823" max="2823" width="32.7109375" style="274" customWidth="1"/>
    <col min="2824" max="2824" width="3.140625" style="274" customWidth="1"/>
    <col min="2825" max="2827" width="20.7109375" style="274" customWidth="1"/>
    <col min="2828" max="3068" width="9.140625" style="274"/>
    <col min="3069" max="3069" width="6.7109375" style="274" customWidth="1"/>
    <col min="3070" max="3070" width="1.7109375" style="274" customWidth="1"/>
    <col min="3071" max="3071" width="62.7109375" style="274" customWidth="1"/>
    <col min="3072" max="3072" width="15.5703125" style="274" bestFit="1" customWidth="1"/>
    <col min="3073" max="3073" width="8.7109375" style="274" customWidth="1"/>
    <col min="3074" max="3074" width="16.7109375" style="274" customWidth="1"/>
    <col min="3075" max="3075" width="18.7109375" style="274" customWidth="1"/>
    <col min="3076" max="3076" width="15.7109375" style="274" customWidth="1"/>
    <col min="3077" max="3078" width="18.7109375" style="274" customWidth="1"/>
    <col min="3079" max="3079" width="32.7109375" style="274" customWidth="1"/>
    <col min="3080" max="3080" width="3.140625" style="274" customWidth="1"/>
    <col min="3081" max="3083" width="20.7109375" style="274" customWidth="1"/>
    <col min="3084" max="3324" width="9.140625" style="274"/>
    <col min="3325" max="3325" width="6.7109375" style="274" customWidth="1"/>
    <col min="3326" max="3326" width="1.7109375" style="274" customWidth="1"/>
    <col min="3327" max="3327" width="62.7109375" style="274" customWidth="1"/>
    <col min="3328" max="3328" width="15.5703125" style="274" bestFit="1" customWidth="1"/>
    <col min="3329" max="3329" width="8.7109375" style="274" customWidth="1"/>
    <col min="3330" max="3330" width="16.7109375" style="274" customWidth="1"/>
    <col min="3331" max="3331" width="18.7109375" style="274" customWidth="1"/>
    <col min="3332" max="3332" width="15.7109375" style="274" customWidth="1"/>
    <col min="3333" max="3334" width="18.7109375" style="274" customWidth="1"/>
    <col min="3335" max="3335" width="32.7109375" style="274" customWidth="1"/>
    <col min="3336" max="3336" width="3.140625" style="274" customWidth="1"/>
    <col min="3337" max="3339" width="20.7109375" style="274" customWidth="1"/>
    <col min="3340" max="3580" width="9.140625" style="274"/>
    <col min="3581" max="3581" width="6.7109375" style="274" customWidth="1"/>
    <col min="3582" max="3582" width="1.7109375" style="274" customWidth="1"/>
    <col min="3583" max="3583" width="62.7109375" style="274" customWidth="1"/>
    <col min="3584" max="3584" width="15.5703125" style="274" bestFit="1" customWidth="1"/>
    <col min="3585" max="3585" width="8.7109375" style="274" customWidth="1"/>
    <col min="3586" max="3586" width="16.7109375" style="274" customWidth="1"/>
    <col min="3587" max="3587" width="18.7109375" style="274" customWidth="1"/>
    <col min="3588" max="3588" width="15.7109375" style="274" customWidth="1"/>
    <col min="3589" max="3590" width="18.7109375" style="274" customWidth="1"/>
    <col min="3591" max="3591" width="32.7109375" style="274" customWidth="1"/>
    <col min="3592" max="3592" width="3.140625" style="274" customWidth="1"/>
    <col min="3593" max="3595" width="20.7109375" style="274" customWidth="1"/>
    <col min="3596" max="3836" width="9.140625" style="274"/>
    <col min="3837" max="3837" width="6.7109375" style="274" customWidth="1"/>
    <col min="3838" max="3838" width="1.7109375" style="274" customWidth="1"/>
    <col min="3839" max="3839" width="62.7109375" style="274" customWidth="1"/>
    <col min="3840" max="3840" width="15.5703125" style="274" bestFit="1" customWidth="1"/>
    <col min="3841" max="3841" width="8.7109375" style="274" customWidth="1"/>
    <col min="3842" max="3842" width="16.7109375" style="274" customWidth="1"/>
    <col min="3843" max="3843" width="18.7109375" style="274" customWidth="1"/>
    <col min="3844" max="3844" width="15.7109375" style="274" customWidth="1"/>
    <col min="3845" max="3846" width="18.7109375" style="274" customWidth="1"/>
    <col min="3847" max="3847" width="32.7109375" style="274" customWidth="1"/>
    <col min="3848" max="3848" width="3.140625" style="274" customWidth="1"/>
    <col min="3849" max="3851" width="20.7109375" style="274" customWidth="1"/>
    <col min="3852" max="4092" width="9.140625" style="274"/>
    <col min="4093" max="4093" width="6.7109375" style="274" customWidth="1"/>
    <col min="4094" max="4094" width="1.7109375" style="274" customWidth="1"/>
    <col min="4095" max="4095" width="62.7109375" style="274" customWidth="1"/>
    <col min="4096" max="4096" width="15.5703125" style="274" bestFit="1" customWidth="1"/>
    <col min="4097" max="4097" width="8.7109375" style="274" customWidth="1"/>
    <col min="4098" max="4098" width="16.7109375" style="274" customWidth="1"/>
    <col min="4099" max="4099" width="18.7109375" style="274" customWidth="1"/>
    <col min="4100" max="4100" width="15.7109375" style="274" customWidth="1"/>
    <col min="4101" max="4102" width="18.7109375" style="274" customWidth="1"/>
    <col min="4103" max="4103" width="32.7109375" style="274" customWidth="1"/>
    <col min="4104" max="4104" width="3.140625" style="274" customWidth="1"/>
    <col min="4105" max="4107" width="20.7109375" style="274" customWidth="1"/>
    <col min="4108" max="4348" width="9.140625" style="274"/>
    <col min="4349" max="4349" width="6.7109375" style="274" customWidth="1"/>
    <col min="4350" max="4350" width="1.7109375" style="274" customWidth="1"/>
    <col min="4351" max="4351" width="62.7109375" style="274" customWidth="1"/>
    <col min="4352" max="4352" width="15.5703125" style="274" bestFit="1" customWidth="1"/>
    <col min="4353" max="4353" width="8.7109375" style="274" customWidth="1"/>
    <col min="4354" max="4354" width="16.7109375" style="274" customWidth="1"/>
    <col min="4355" max="4355" width="18.7109375" style="274" customWidth="1"/>
    <col min="4356" max="4356" width="15.7109375" style="274" customWidth="1"/>
    <col min="4357" max="4358" width="18.7109375" style="274" customWidth="1"/>
    <col min="4359" max="4359" width="32.7109375" style="274" customWidth="1"/>
    <col min="4360" max="4360" width="3.140625" style="274" customWidth="1"/>
    <col min="4361" max="4363" width="20.7109375" style="274" customWidth="1"/>
    <col min="4364" max="4604" width="9.140625" style="274"/>
    <col min="4605" max="4605" width="6.7109375" style="274" customWidth="1"/>
    <col min="4606" max="4606" width="1.7109375" style="274" customWidth="1"/>
    <col min="4607" max="4607" width="62.7109375" style="274" customWidth="1"/>
    <col min="4608" max="4608" width="15.5703125" style="274" bestFit="1" customWidth="1"/>
    <col min="4609" max="4609" width="8.7109375" style="274" customWidth="1"/>
    <col min="4610" max="4610" width="16.7109375" style="274" customWidth="1"/>
    <col min="4611" max="4611" width="18.7109375" style="274" customWidth="1"/>
    <col min="4612" max="4612" width="15.7109375" style="274" customWidth="1"/>
    <col min="4613" max="4614" width="18.7109375" style="274" customWidth="1"/>
    <col min="4615" max="4615" width="32.7109375" style="274" customWidth="1"/>
    <col min="4616" max="4616" width="3.140625" style="274" customWidth="1"/>
    <col min="4617" max="4619" width="20.7109375" style="274" customWidth="1"/>
    <col min="4620" max="4860" width="9.140625" style="274"/>
    <col min="4861" max="4861" width="6.7109375" style="274" customWidth="1"/>
    <col min="4862" max="4862" width="1.7109375" style="274" customWidth="1"/>
    <col min="4863" max="4863" width="62.7109375" style="274" customWidth="1"/>
    <col min="4864" max="4864" width="15.5703125" style="274" bestFit="1" customWidth="1"/>
    <col min="4865" max="4865" width="8.7109375" style="274" customWidth="1"/>
    <col min="4866" max="4866" width="16.7109375" style="274" customWidth="1"/>
    <col min="4867" max="4867" width="18.7109375" style="274" customWidth="1"/>
    <col min="4868" max="4868" width="15.7109375" style="274" customWidth="1"/>
    <col min="4869" max="4870" width="18.7109375" style="274" customWidth="1"/>
    <col min="4871" max="4871" width="32.7109375" style="274" customWidth="1"/>
    <col min="4872" max="4872" width="3.140625" style="274" customWidth="1"/>
    <col min="4873" max="4875" width="20.7109375" style="274" customWidth="1"/>
    <col min="4876" max="5116" width="9.140625" style="274"/>
    <col min="5117" max="5117" width="6.7109375" style="274" customWidth="1"/>
    <col min="5118" max="5118" width="1.7109375" style="274" customWidth="1"/>
    <col min="5119" max="5119" width="62.7109375" style="274" customWidth="1"/>
    <col min="5120" max="5120" width="15.5703125" style="274" bestFit="1" customWidth="1"/>
    <col min="5121" max="5121" width="8.7109375" style="274" customWidth="1"/>
    <col min="5122" max="5122" width="16.7109375" style="274" customWidth="1"/>
    <col min="5123" max="5123" width="18.7109375" style="274" customWidth="1"/>
    <col min="5124" max="5124" width="15.7109375" style="274" customWidth="1"/>
    <col min="5125" max="5126" width="18.7109375" style="274" customWidth="1"/>
    <col min="5127" max="5127" width="32.7109375" style="274" customWidth="1"/>
    <col min="5128" max="5128" width="3.140625" style="274" customWidth="1"/>
    <col min="5129" max="5131" width="20.7109375" style="274" customWidth="1"/>
    <col min="5132" max="5372" width="9.140625" style="274"/>
    <col min="5373" max="5373" width="6.7109375" style="274" customWidth="1"/>
    <col min="5374" max="5374" width="1.7109375" style="274" customWidth="1"/>
    <col min="5375" max="5375" width="62.7109375" style="274" customWidth="1"/>
    <col min="5376" max="5376" width="15.5703125" style="274" bestFit="1" customWidth="1"/>
    <col min="5377" max="5377" width="8.7109375" style="274" customWidth="1"/>
    <col min="5378" max="5378" width="16.7109375" style="274" customWidth="1"/>
    <col min="5379" max="5379" width="18.7109375" style="274" customWidth="1"/>
    <col min="5380" max="5380" width="15.7109375" style="274" customWidth="1"/>
    <col min="5381" max="5382" width="18.7109375" style="274" customWidth="1"/>
    <col min="5383" max="5383" width="32.7109375" style="274" customWidth="1"/>
    <col min="5384" max="5384" width="3.140625" style="274" customWidth="1"/>
    <col min="5385" max="5387" width="20.7109375" style="274" customWidth="1"/>
    <col min="5388" max="5628" width="9.140625" style="274"/>
    <col min="5629" max="5629" width="6.7109375" style="274" customWidth="1"/>
    <col min="5630" max="5630" width="1.7109375" style="274" customWidth="1"/>
    <col min="5631" max="5631" width="62.7109375" style="274" customWidth="1"/>
    <col min="5632" max="5632" width="15.5703125" style="274" bestFit="1" customWidth="1"/>
    <col min="5633" max="5633" width="8.7109375" style="274" customWidth="1"/>
    <col min="5634" max="5634" width="16.7109375" style="274" customWidth="1"/>
    <col min="5635" max="5635" width="18.7109375" style="274" customWidth="1"/>
    <col min="5636" max="5636" width="15.7109375" style="274" customWidth="1"/>
    <col min="5637" max="5638" width="18.7109375" style="274" customWidth="1"/>
    <col min="5639" max="5639" width="32.7109375" style="274" customWidth="1"/>
    <col min="5640" max="5640" width="3.140625" style="274" customWidth="1"/>
    <col min="5641" max="5643" width="20.7109375" style="274" customWidth="1"/>
    <col min="5644" max="5884" width="9.140625" style="274"/>
    <col min="5885" max="5885" width="6.7109375" style="274" customWidth="1"/>
    <col min="5886" max="5886" width="1.7109375" style="274" customWidth="1"/>
    <col min="5887" max="5887" width="62.7109375" style="274" customWidth="1"/>
    <col min="5888" max="5888" width="15.5703125" style="274" bestFit="1" customWidth="1"/>
    <col min="5889" max="5889" width="8.7109375" style="274" customWidth="1"/>
    <col min="5890" max="5890" width="16.7109375" style="274" customWidth="1"/>
    <col min="5891" max="5891" width="18.7109375" style="274" customWidth="1"/>
    <col min="5892" max="5892" width="15.7109375" style="274" customWidth="1"/>
    <col min="5893" max="5894" width="18.7109375" style="274" customWidth="1"/>
    <col min="5895" max="5895" width="32.7109375" style="274" customWidth="1"/>
    <col min="5896" max="5896" width="3.140625" style="274" customWidth="1"/>
    <col min="5897" max="5899" width="20.7109375" style="274" customWidth="1"/>
    <col min="5900" max="6140" width="9.140625" style="274"/>
    <col min="6141" max="6141" width="6.7109375" style="274" customWidth="1"/>
    <col min="6142" max="6142" width="1.7109375" style="274" customWidth="1"/>
    <col min="6143" max="6143" width="62.7109375" style="274" customWidth="1"/>
    <col min="6144" max="6144" width="15.5703125" style="274" bestFit="1" customWidth="1"/>
    <col min="6145" max="6145" width="8.7109375" style="274" customWidth="1"/>
    <col min="6146" max="6146" width="16.7109375" style="274" customWidth="1"/>
    <col min="6147" max="6147" width="18.7109375" style="274" customWidth="1"/>
    <col min="6148" max="6148" width="15.7109375" style="274" customWidth="1"/>
    <col min="6149" max="6150" width="18.7109375" style="274" customWidth="1"/>
    <col min="6151" max="6151" width="32.7109375" style="274" customWidth="1"/>
    <col min="6152" max="6152" width="3.140625" style="274" customWidth="1"/>
    <col min="6153" max="6155" width="20.7109375" style="274" customWidth="1"/>
    <col min="6156" max="6396" width="9.140625" style="274"/>
    <col min="6397" max="6397" width="6.7109375" style="274" customWidth="1"/>
    <col min="6398" max="6398" width="1.7109375" style="274" customWidth="1"/>
    <col min="6399" max="6399" width="62.7109375" style="274" customWidth="1"/>
    <col min="6400" max="6400" width="15.5703125" style="274" bestFit="1" customWidth="1"/>
    <col min="6401" max="6401" width="8.7109375" style="274" customWidth="1"/>
    <col min="6402" max="6402" width="16.7109375" style="274" customWidth="1"/>
    <col min="6403" max="6403" width="18.7109375" style="274" customWidth="1"/>
    <col min="6404" max="6404" width="15.7109375" style="274" customWidth="1"/>
    <col min="6405" max="6406" width="18.7109375" style="274" customWidth="1"/>
    <col min="6407" max="6407" width="32.7109375" style="274" customWidth="1"/>
    <col min="6408" max="6408" width="3.140625" style="274" customWidth="1"/>
    <col min="6409" max="6411" width="20.7109375" style="274" customWidth="1"/>
    <col min="6412" max="6652" width="9.140625" style="274"/>
    <col min="6653" max="6653" width="6.7109375" style="274" customWidth="1"/>
    <col min="6654" max="6654" width="1.7109375" style="274" customWidth="1"/>
    <col min="6655" max="6655" width="62.7109375" style="274" customWidth="1"/>
    <col min="6656" max="6656" width="15.5703125" style="274" bestFit="1" customWidth="1"/>
    <col min="6657" max="6657" width="8.7109375" style="274" customWidth="1"/>
    <col min="6658" max="6658" width="16.7109375" style="274" customWidth="1"/>
    <col min="6659" max="6659" width="18.7109375" style="274" customWidth="1"/>
    <col min="6660" max="6660" width="15.7109375" style="274" customWidth="1"/>
    <col min="6661" max="6662" width="18.7109375" style="274" customWidth="1"/>
    <col min="6663" max="6663" width="32.7109375" style="274" customWidth="1"/>
    <col min="6664" max="6664" width="3.140625" style="274" customWidth="1"/>
    <col min="6665" max="6667" width="20.7109375" style="274" customWidth="1"/>
    <col min="6668" max="6908" width="9.140625" style="274"/>
    <col min="6909" max="6909" width="6.7109375" style="274" customWidth="1"/>
    <col min="6910" max="6910" width="1.7109375" style="274" customWidth="1"/>
    <col min="6911" max="6911" width="62.7109375" style="274" customWidth="1"/>
    <col min="6912" max="6912" width="15.5703125" style="274" bestFit="1" customWidth="1"/>
    <col min="6913" max="6913" width="8.7109375" style="274" customWidth="1"/>
    <col min="6914" max="6914" width="16.7109375" style="274" customWidth="1"/>
    <col min="6915" max="6915" width="18.7109375" style="274" customWidth="1"/>
    <col min="6916" max="6916" width="15.7109375" style="274" customWidth="1"/>
    <col min="6917" max="6918" width="18.7109375" style="274" customWidth="1"/>
    <col min="6919" max="6919" width="32.7109375" style="274" customWidth="1"/>
    <col min="6920" max="6920" width="3.140625" style="274" customWidth="1"/>
    <col min="6921" max="6923" width="20.7109375" style="274" customWidth="1"/>
    <col min="6924" max="7164" width="9.140625" style="274"/>
    <col min="7165" max="7165" width="6.7109375" style="274" customWidth="1"/>
    <col min="7166" max="7166" width="1.7109375" style="274" customWidth="1"/>
    <col min="7167" max="7167" width="62.7109375" style="274" customWidth="1"/>
    <col min="7168" max="7168" width="15.5703125" style="274" bestFit="1" customWidth="1"/>
    <col min="7169" max="7169" width="8.7109375" style="274" customWidth="1"/>
    <col min="7170" max="7170" width="16.7109375" style="274" customWidth="1"/>
    <col min="7171" max="7171" width="18.7109375" style="274" customWidth="1"/>
    <col min="7172" max="7172" width="15.7109375" style="274" customWidth="1"/>
    <col min="7173" max="7174" width="18.7109375" style="274" customWidth="1"/>
    <col min="7175" max="7175" width="32.7109375" style="274" customWidth="1"/>
    <col min="7176" max="7176" width="3.140625" style="274" customWidth="1"/>
    <col min="7177" max="7179" width="20.7109375" style="274" customWidth="1"/>
    <col min="7180" max="7420" width="9.140625" style="274"/>
    <col min="7421" max="7421" width="6.7109375" style="274" customWidth="1"/>
    <col min="7422" max="7422" width="1.7109375" style="274" customWidth="1"/>
    <col min="7423" max="7423" width="62.7109375" style="274" customWidth="1"/>
    <col min="7424" max="7424" width="15.5703125" style="274" bestFit="1" customWidth="1"/>
    <col min="7425" max="7425" width="8.7109375" style="274" customWidth="1"/>
    <col min="7426" max="7426" width="16.7109375" style="274" customWidth="1"/>
    <col min="7427" max="7427" width="18.7109375" style="274" customWidth="1"/>
    <col min="7428" max="7428" width="15.7109375" style="274" customWidth="1"/>
    <col min="7429" max="7430" width="18.7109375" style="274" customWidth="1"/>
    <col min="7431" max="7431" width="32.7109375" style="274" customWidth="1"/>
    <col min="7432" max="7432" width="3.140625" style="274" customWidth="1"/>
    <col min="7433" max="7435" width="20.7109375" style="274" customWidth="1"/>
    <col min="7436" max="7676" width="9.140625" style="274"/>
    <col min="7677" max="7677" width="6.7109375" style="274" customWidth="1"/>
    <col min="7678" max="7678" width="1.7109375" style="274" customWidth="1"/>
    <col min="7679" max="7679" width="62.7109375" style="274" customWidth="1"/>
    <col min="7680" max="7680" width="15.5703125" style="274" bestFit="1" customWidth="1"/>
    <col min="7681" max="7681" width="8.7109375" style="274" customWidth="1"/>
    <col min="7682" max="7682" width="16.7109375" style="274" customWidth="1"/>
    <col min="7683" max="7683" width="18.7109375" style="274" customWidth="1"/>
    <col min="7684" max="7684" width="15.7109375" style="274" customWidth="1"/>
    <col min="7685" max="7686" width="18.7109375" style="274" customWidth="1"/>
    <col min="7687" max="7687" width="32.7109375" style="274" customWidth="1"/>
    <col min="7688" max="7688" width="3.140625" style="274" customWidth="1"/>
    <col min="7689" max="7691" width="20.7109375" style="274" customWidth="1"/>
    <col min="7692" max="7932" width="9.140625" style="274"/>
    <col min="7933" max="7933" width="6.7109375" style="274" customWidth="1"/>
    <col min="7934" max="7934" width="1.7109375" style="274" customWidth="1"/>
    <col min="7935" max="7935" width="62.7109375" style="274" customWidth="1"/>
    <col min="7936" max="7936" width="15.5703125" style="274" bestFit="1" customWidth="1"/>
    <col min="7937" max="7937" width="8.7109375" style="274" customWidth="1"/>
    <col min="7938" max="7938" width="16.7109375" style="274" customWidth="1"/>
    <col min="7939" max="7939" width="18.7109375" style="274" customWidth="1"/>
    <col min="7940" max="7940" width="15.7109375" style="274" customWidth="1"/>
    <col min="7941" max="7942" width="18.7109375" style="274" customWidth="1"/>
    <col min="7943" max="7943" width="32.7109375" style="274" customWidth="1"/>
    <col min="7944" max="7944" width="3.140625" style="274" customWidth="1"/>
    <col min="7945" max="7947" width="20.7109375" style="274" customWidth="1"/>
    <col min="7948" max="8188" width="9.140625" style="274"/>
    <col min="8189" max="8189" width="6.7109375" style="274" customWidth="1"/>
    <col min="8190" max="8190" width="1.7109375" style="274" customWidth="1"/>
    <col min="8191" max="8191" width="62.7109375" style="274" customWidth="1"/>
    <col min="8192" max="8192" width="15.5703125" style="274" bestFit="1" customWidth="1"/>
    <col min="8193" max="8193" width="8.7109375" style="274" customWidth="1"/>
    <col min="8194" max="8194" width="16.7109375" style="274" customWidth="1"/>
    <col min="8195" max="8195" width="18.7109375" style="274" customWidth="1"/>
    <col min="8196" max="8196" width="15.7109375" style="274" customWidth="1"/>
    <col min="8197" max="8198" width="18.7109375" style="274" customWidth="1"/>
    <col min="8199" max="8199" width="32.7109375" style="274" customWidth="1"/>
    <col min="8200" max="8200" width="3.140625" style="274" customWidth="1"/>
    <col min="8201" max="8203" width="20.7109375" style="274" customWidth="1"/>
    <col min="8204" max="8444" width="9.140625" style="274"/>
    <col min="8445" max="8445" width="6.7109375" style="274" customWidth="1"/>
    <col min="8446" max="8446" width="1.7109375" style="274" customWidth="1"/>
    <col min="8447" max="8447" width="62.7109375" style="274" customWidth="1"/>
    <col min="8448" max="8448" width="15.5703125" style="274" bestFit="1" customWidth="1"/>
    <col min="8449" max="8449" width="8.7109375" style="274" customWidth="1"/>
    <col min="8450" max="8450" width="16.7109375" style="274" customWidth="1"/>
    <col min="8451" max="8451" width="18.7109375" style="274" customWidth="1"/>
    <col min="8452" max="8452" width="15.7109375" style="274" customWidth="1"/>
    <col min="8453" max="8454" width="18.7109375" style="274" customWidth="1"/>
    <col min="8455" max="8455" width="32.7109375" style="274" customWidth="1"/>
    <col min="8456" max="8456" width="3.140625" style="274" customWidth="1"/>
    <col min="8457" max="8459" width="20.7109375" style="274" customWidth="1"/>
    <col min="8460" max="8700" width="9.140625" style="274"/>
    <col min="8701" max="8701" width="6.7109375" style="274" customWidth="1"/>
    <col min="8702" max="8702" width="1.7109375" style="274" customWidth="1"/>
    <col min="8703" max="8703" width="62.7109375" style="274" customWidth="1"/>
    <col min="8704" max="8704" width="15.5703125" style="274" bestFit="1" customWidth="1"/>
    <col min="8705" max="8705" width="8.7109375" style="274" customWidth="1"/>
    <col min="8706" max="8706" width="16.7109375" style="274" customWidth="1"/>
    <col min="8707" max="8707" width="18.7109375" style="274" customWidth="1"/>
    <col min="8708" max="8708" width="15.7109375" style="274" customWidth="1"/>
    <col min="8709" max="8710" width="18.7109375" style="274" customWidth="1"/>
    <col min="8711" max="8711" width="32.7109375" style="274" customWidth="1"/>
    <col min="8712" max="8712" width="3.140625" style="274" customWidth="1"/>
    <col min="8713" max="8715" width="20.7109375" style="274" customWidth="1"/>
    <col min="8716" max="8956" width="9.140625" style="274"/>
    <col min="8957" max="8957" width="6.7109375" style="274" customWidth="1"/>
    <col min="8958" max="8958" width="1.7109375" style="274" customWidth="1"/>
    <col min="8959" max="8959" width="62.7109375" style="274" customWidth="1"/>
    <col min="8960" max="8960" width="15.5703125" style="274" bestFit="1" customWidth="1"/>
    <col min="8961" max="8961" width="8.7109375" style="274" customWidth="1"/>
    <col min="8962" max="8962" width="16.7109375" style="274" customWidth="1"/>
    <col min="8963" max="8963" width="18.7109375" style="274" customWidth="1"/>
    <col min="8964" max="8964" width="15.7109375" style="274" customWidth="1"/>
    <col min="8965" max="8966" width="18.7109375" style="274" customWidth="1"/>
    <col min="8967" max="8967" width="32.7109375" style="274" customWidth="1"/>
    <col min="8968" max="8968" width="3.140625" style="274" customWidth="1"/>
    <col min="8969" max="8971" width="20.7109375" style="274" customWidth="1"/>
    <col min="8972" max="9212" width="9.140625" style="274"/>
    <col min="9213" max="9213" width="6.7109375" style="274" customWidth="1"/>
    <col min="9214" max="9214" width="1.7109375" style="274" customWidth="1"/>
    <col min="9215" max="9215" width="62.7109375" style="274" customWidth="1"/>
    <col min="9216" max="9216" width="15.5703125" style="274" bestFit="1" customWidth="1"/>
    <col min="9217" max="9217" width="8.7109375" style="274" customWidth="1"/>
    <col min="9218" max="9218" width="16.7109375" style="274" customWidth="1"/>
    <col min="9219" max="9219" width="18.7109375" style="274" customWidth="1"/>
    <col min="9220" max="9220" width="15.7109375" style="274" customWidth="1"/>
    <col min="9221" max="9222" width="18.7109375" style="274" customWidth="1"/>
    <col min="9223" max="9223" width="32.7109375" style="274" customWidth="1"/>
    <col min="9224" max="9224" width="3.140625" style="274" customWidth="1"/>
    <col min="9225" max="9227" width="20.7109375" style="274" customWidth="1"/>
    <col min="9228" max="9468" width="9.140625" style="274"/>
    <col min="9469" max="9469" width="6.7109375" style="274" customWidth="1"/>
    <col min="9470" max="9470" width="1.7109375" style="274" customWidth="1"/>
    <col min="9471" max="9471" width="62.7109375" style="274" customWidth="1"/>
    <col min="9472" max="9472" width="15.5703125" style="274" bestFit="1" customWidth="1"/>
    <col min="9473" max="9473" width="8.7109375" style="274" customWidth="1"/>
    <col min="9474" max="9474" width="16.7109375" style="274" customWidth="1"/>
    <col min="9475" max="9475" width="18.7109375" style="274" customWidth="1"/>
    <col min="9476" max="9476" width="15.7109375" style="274" customWidth="1"/>
    <col min="9477" max="9478" width="18.7109375" style="274" customWidth="1"/>
    <col min="9479" max="9479" width="32.7109375" style="274" customWidth="1"/>
    <col min="9480" max="9480" width="3.140625" style="274" customWidth="1"/>
    <col min="9481" max="9483" width="20.7109375" style="274" customWidth="1"/>
    <col min="9484" max="9724" width="9.140625" style="274"/>
    <col min="9725" max="9725" width="6.7109375" style="274" customWidth="1"/>
    <col min="9726" max="9726" width="1.7109375" style="274" customWidth="1"/>
    <col min="9727" max="9727" width="62.7109375" style="274" customWidth="1"/>
    <col min="9728" max="9728" width="15.5703125" style="274" bestFit="1" customWidth="1"/>
    <col min="9729" max="9729" width="8.7109375" style="274" customWidth="1"/>
    <col min="9730" max="9730" width="16.7109375" style="274" customWidth="1"/>
    <col min="9731" max="9731" width="18.7109375" style="274" customWidth="1"/>
    <col min="9732" max="9732" width="15.7109375" style="274" customWidth="1"/>
    <col min="9733" max="9734" width="18.7109375" style="274" customWidth="1"/>
    <col min="9735" max="9735" width="32.7109375" style="274" customWidth="1"/>
    <col min="9736" max="9736" width="3.140625" style="274" customWidth="1"/>
    <col min="9737" max="9739" width="20.7109375" style="274" customWidth="1"/>
    <col min="9740" max="9980" width="9.140625" style="274"/>
    <col min="9981" max="9981" width="6.7109375" style="274" customWidth="1"/>
    <col min="9982" max="9982" width="1.7109375" style="274" customWidth="1"/>
    <col min="9983" max="9983" width="62.7109375" style="274" customWidth="1"/>
    <col min="9984" max="9984" width="15.5703125" style="274" bestFit="1" customWidth="1"/>
    <col min="9985" max="9985" width="8.7109375" style="274" customWidth="1"/>
    <col min="9986" max="9986" width="16.7109375" style="274" customWidth="1"/>
    <col min="9987" max="9987" width="18.7109375" style="274" customWidth="1"/>
    <col min="9988" max="9988" width="15.7109375" style="274" customWidth="1"/>
    <col min="9989" max="9990" width="18.7109375" style="274" customWidth="1"/>
    <col min="9991" max="9991" width="32.7109375" style="274" customWidth="1"/>
    <col min="9992" max="9992" width="3.140625" style="274" customWidth="1"/>
    <col min="9993" max="9995" width="20.7109375" style="274" customWidth="1"/>
    <col min="9996" max="10236" width="9.140625" style="274"/>
    <col min="10237" max="10237" width="6.7109375" style="274" customWidth="1"/>
    <col min="10238" max="10238" width="1.7109375" style="274" customWidth="1"/>
    <col min="10239" max="10239" width="62.7109375" style="274" customWidth="1"/>
    <col min="10240" max="10240" width="15.5703125" style="274" bestFit="1" customWidth="1"/>
    <col min="10241" max="10241" width="8.7109375" style="274" customWidth="1"/>
    <col min="10242" max="10242" width="16.7109375" style="274" customWidth="1"/>
    <col min="10243" max="10243" width="18.7109375" style="274" customWidth="1"/>
    <col min="10244" max="10244" width="15.7109375" style="274" customWidth="1"/>
    <col min="10245" max="10246" width="18.7109375" style="274" customWidth="1"/>
    <col min="10247" max="10247" width="32.7109375" style="274" customWidth="1"/>
    <col min="10248" max="10248" width="3.140625" style="274" customWidth="1"/>
    <col min="10249" max="10251" width="20.7109375" style="274" customWidth="1"/>
    <col min="10252" max="10492" width="9.140625" style="274"/>
    <col min="10493" max="10493" width="6.7109375" style="274" customWidth="1"/>
    <col min="10494" max="10494" width="1.7109375" style="274" customWidth="1"/>
    <col min="10495" max="10495" width="62.7109375" style="274" customWidth="1"/>
    <col min="10496" max="10496" width="15.5703125" style="274" bestFit="1" customWidth="1"/>
    <col min="10497" max="10497" width="8.7109375" style="274" customWidth="1"/>
    <col min="10498" max="10498" width="16.7109375" style="274" customWidth="1"/>
    <col min="10499" max="10499" width="18.7109375" style="274" customWidth="1"/>
    <col min="10500" max="10500" width="15.7109375" style="274" customWidth="1"/>
    <col min="10501" max="10502" width="18.7109375" style="274" customWidth="1"/>
    <col min="10503" max="10503" width="32.7109375" style="274" customWidth="1"/>
    <col min="10504" max="10504" width="3.140625" style="274" customWidth="1"/>
    <col min="10505" max="10507" width="20.7109375" style="274" customWidth="1"/>
    <col min="10508" max="10748" width="9.140625" style="274"/>
    <col min="10749" max="10749" width="6.7109375" style="274" customWidth="1"/>
    <col min="10750" max="10750" width="1.7109375" style="274" customWidth="1"/>
    <col min="10751" max="10751" width="62.7109375" style="274" customWidth="1"/>
    <col min="10752" max="10752" width="15.5703125" style="274" bestFit="1" customWidth="1"/>
    <col min="10753" max="10753" width="8.7109375" style="274" customWidth="1"/>
    <col min="10754" max="10754" width="16.7109375" style="274" customWidth="1"/>
    <col min="10755" max="10755" width="18.7109375" style="274" customWidth="1"/>
    <col min="10756" max="10756" width="15.7109375" style="274" customWidth="1"/>
    <col min="10757" max="10758" width="18.7109375" style="274" customWidth="1"/>
    <col min="10759" max="10759" width="32.7109375" style="274" customWidth="1"/>
    <col min="10760" max="10760" width="3.140625" style="274" customWidth="1"/>
    <col min="10761" max="10763" width="20.7109375" style="274" customWidth="1"/>
    <col min="10764" max="11004" width="9.140625" style="274"/>
    <col min="11005" max="11005" width="6.7109375" style="274" customWidth="1"/>
    <col min="11006" max="11006" width="1.7109375" style="274" customWidth="1"/>
    <col min="11007" max="11007" width="62.7109375" style="274" customWidth="1"/>
    <col min="11008" max="11008" width="15.5703125" style="274" bestFit="1" customWidth="1"/>
    <col min="11009" max="11009" width="8.7109375" style="274" customWidth="1"/>
    <col min="11010" max="11010" width="16.7109375" style="274" customWidth="1"/>
    <col min="11011" max="11011" width="18.7109375" style="274" customWidth="1"/>
    <col min="11012" max="11012" width="15.7109375" style="274" customWidth="1"/>
    <col min="11013" max="11014" width="18.7109375" style="274" customWidth="1"/>
    <col min="11015" max="11015" width="32.7109375" style="274" customWidth="1"/>
    <col min="11016" max="11016" width="3.140625" style="274" customWidth="1"/>
    <col min="11017" max="11019" width="20.7109375" style="274" customWidth="1"/>
    <col min="11020" max="11260" width="9.140625" style="274"/>
    <col min="11261" max="11261" width="6.7109375" style="274" customWidth="1"/>
    <col min="11262" max="11262" width="1.7109375" style="274" customWidth="1"/>
    <col min="11263" max="11263" width="62.7109375" style="274" customWidth="1"/>
    <col min="11264" max="11264" width="15.5703125" style="274" bestFit="1" customWidth="1"/>
    <col min="11265" max="11265" width="8.7109375" style="274" customWidth="1"/>
    <col min="11266" max="11266" width="16.7109375" style="274" customWidth="1"/>
    <col min="11267" max="11267" width="18.7109375" style="274" customWidth="1"/>
    <col min="11268" max="11268" width="15.7109375" style="274" customWidth="1"/>
    <col min="11269" max="11270" width="18.7109375" style="274" customWidth="1"/>
    <col min="11271" max="11271" width="32.7109375" style="274" customWidth="1"/>
    <col min="11272" max="11272" width="3.140625" style="274" customWidth="1"/>
    <col min="11273" max="11275" width="20.7109375" style="274" customWidth="1"/>
    <col min="11276" max="11516" width="9.140625" style="274"/>
    <col min="11517" max="11517" width="6.7109375" style="274" customWidth="1"/>
    <col min="11518" max="11518" width="1.7109375" style="274" customWidth="1"/>
    <col min="11519" max="11519" width="62.7109375" style="274" customWidth="1"/>
    <col min="11520" max="11520" width="15.5703125" style="274" bestFit="1" customWidth="1"/>
    <col min="11521" max="11521" width="8.7109375" style="274" customWidth="1"/>
    <col min="11522" max="11522" width="16.7109375" style="274" customWidth="1"/>
    <col min="11523" max="11523" width="18.7109375" style="274" customWidth="1"/>
    <col min="11524" max="11524" width="15.7109375" style="274" customWidth="1"/>
    <col min="11525" max="11526" width="18.7109375" style="274" customWidth="1"/>
    <col min="11527" max="11527" width="32.7109375" style="274" customWidth="1"/>
    <col min="11528" max="11528" width="3.140625" style="274" customWidth="1"/>
    <col min="11529" max="11531" width="20.7109375" style="274" customWidth="1"/>
    <col min="11532" max="11772" width="9.140625" style="274"/>
    <col min="11773" max="11773" width="6.7109375" style="274" customWidth="1"/>
    <col min="11774" max="11774" width="1.7109375" style="274" customWidth="1"/>
    <col min="11775" max="11775" width="62.7109375" style="274" customWidth="1"/>
    <col min="11776" max="11776" width="15.5703125" style="274" bestFit="1" customWidth="1"/>
    <col min="11777" max="11777" width="8.7109375" style="274" customWidth="1"/>
    <col min="11778" max="11778" width="16.7109375" style="274" customWidth="1"/>
    <col min="11779" max="11779" width="18.7109375" style="274" customWidth="1"/>
    <col min="11780" max="11780" width="15.7109375" style="274" customWidth="1"/>
    <col min="11781" max="11782" width="18.7109375" style="274" customWidth="1"/>
    <col min="11783" max="11783" width="32.7109375" style="274" customWidth="1"/>
    <col min="11784" max="11784" width="3.140625" style="274" customWidth="1"/>
    <col min="11785" max="11787" width="20.7109375" style="274" customWidth="1"/>
    <col min="11788" max="12028" width="9.140625" style="274"/>
    <col min="12029" max="12029" width="6.7109375" style="274" customWidth="1"/>
    <col min="12030" max="12030" width="1.7109375" style="274" customWidth="1"/>
    <col min="12031" max="12031" width="62.7109375" style="274" customWidth="1"/>
    <col min="12032" max="12032" width="15.5703125" style="274" bestFit="1" customWidth="1"/>
    <col min="12033" max="12033" width="8.7109375" style="274" customWidth="1"/>
    <col min="12034" max="12034" width="16.7109375" style="274" customWidth="1"/>
    <col min="12035" max="12035" width="18.7109375" style="274" customWidth="1"/>
    <col min="12036" max="12036" width="15.7109375" style="274" customWidth="1"/>
    <col min="12037" max="12038" width="18.7109375" style="274" customWidth="1"/>
    <col min="12039" max="12039" width="32.7109375" style="274" customWidth="1"/>
    <col min="12040" max="12040" width="3.140625" style="274" customWidth="1"/>
    <col min="12041" max="12043" width="20.7109375" style="274" customWidth="1"/>
    <col min="12044" max="12284" width="9.140625" style="274"/>
    <col min="12285" max="12285" width="6.7109375" style="274" customWidth="1"/>
    <col min="12286" max="12286" width="1.7109375" style="274" customWidth="1"/>
    <col min="12287" max="12287" width="62.7109375" style="274" customWidth="1"/>
    <col min="12288" max="12288" width="15.5703125" style="274" bestFit="1" customWidth="1"/>
    <col min="12289" max="12289" width="8.7109375" style="274" customWidth="1"/>
    <col min="12290" max="12290" width="16.7109375" style="274" customWidth="1"/>
    <col min="12291" max="12291" width="18.7109375" style="274" customWidth="1"/>
    <col min="12292" max="12292" width="15.7109375" style="274" customWidth="1"/>
    <col min="12293" max="12294" width="18.7109375" style="274" customWidth="1"/>
    <col min="12295" max="12295" width="32.7109375" style="274" customWidth="1"/>
    <col min="12296" max="12296" width="3.140625" style="274" customWidth="1"/>
    <col min="12297" max="12299" width="20.7109375" style="274" customWidth="1"/>
    <col min="12300" max="12540" width="9.140625" style="274"/>
    <col min="12541" max="12541" width="6.7109375" style="274" customWidth="1"/>
    <col min="12542" max="12542" width="1.7109375" style="274" customWidth="1"/>
    <col min="12543" max="12543" width="62.7109375" style="274" customWidth="1"/>
    <col min="12544" max="12544" width="15.5703125" style="274" bestFit="1" customWidth="1"/>
    <col min="12545" max="12545" width="8.7109375" style="274" customWidth="1"/>
    <col min="12546" max="12546" width="16.7109375" style="274" customWidth="1"/>
    <col min="12547" max="12547" width="18.7109375" style="274" customWidth="1"/>
    <col min="12548" max="12548" width="15.7109375" style="274" customWidth="1"/>
    <col min="12549" max="12550" width="18.7109375" style="274" customWidth="1"/>
    <col min="12551" max="12551" width="32.7109375" style="274" customWidth="1"/>
    <col min="12552" max="12552" width="3.140625" style="274" customWidth="1"/>
    <col min="12553" max="12555" width="20.7109375" style="274" customWidth="1"/>
    <col min="12556" max="12796" width="9.140625" style="274"/>
    <col min="12797" max="12797" width="6.7109375" style="274" customWidth="1"/>
    <col min="12798" max="12798" width="1.7109375" style="274" customWidth="1"/>
    <col min="12799" max="12799" width="62.7109375" style="274" customWidth="1"/>
    <col min="12800" max="12800" width="15.5703125" style="274" bestFit="1" customWidth="1"/>
    <col min="12801" max="12801" width="8.7109375" style="274" customWidth="1"/>
    <col min="12802" max="12802" width="16.7109375" style="274" customWidth="1"/>
    <col min="12803" max="12803" width="18.7109375" style="274" customWidth="1"/>
    <col min="12804" max="12804" width="15.7109375" style="274" customWidth="1"/>
    <col min="12805" max="12806" width="18.7109375" style="274" customWidth="1"/>
    <col min="12807" max="12807" width="32.7109375" style="274" customWidth="1"/>
    <col min="12808" max="12808" width="3.140625" style="274" customWidth="1"/>
    <col min="12809" max="12811" width="20.7109375" style="274" customWidth="1"/>
    <col min="12812" max="13052" width="9.140625" style="274"/>
    <col min="13053" max="13053" width="6.7109375" style="274" customWidth="1"/>
    <col min="13054" max="13054" width="1.7109375" style="274" customWidth="1"/>
    <col min="13055" max="13055" width="62.7109375" style="274" customWidth="1"/>
    <col min="13056" max="13056" width="15.5703125" style="274" bestFit="1" customWidth="1"/>
    <col min="13057" max="13057" width="8.7109375" style="274" customWidth="1"/>
    <col min="13058" max="13058" width="16.7109375" style="274" customWidth="1"/>
    <col min="13059" max="13059" width="18.7109375" style="274" customWidth="1"/>
    <col min="13060" max="13060" width="15.7109375" style="274" customWidth="1"/>
    <col min="13061" max="13062" width="18.7109375" style="274" customWidth="1"/>
    <col min="13063" max="13063" width="32.7109375" style="274" customWidth="1"/>
    <col min="13064" max="13064" width="3.140625" style="274" customWidth="1"/>
    <col min="13065" max="13067" width="20.7109375" style="274" customWidth="1"/>
    <col min="13068" max="13308" width="9.140625" style="274"/>
    <col min="13309" max="13309" width="6.7109375" style="274" customWidth="1"/>
    <col min="13310" max="13310" width="1.7109375" style="274" customWidth="1"/>
    <col min="13311" max="13311" width="62.7109375" style="274" customWidth="1"/>
    <col min="13312" max="13312" width="15.5703125" style="274" bestFit="1" customWidth="1"/>
    <col min="13313" max="13313" width="8.7109375" style="274" customWidth="1"/>
    <col min="13314" max="13314" width="16.7109375" style="274" customWidth="1"/>
    <col min="13315" max="13315" width="18.7109375" style="274" customWidth="1"/>
    <col min="13316" max="13316" width="15.7109375" style="274" customWidth="1"/>
    <col min="13317" max="13318" width="18.7109375" style="274" customWidth="1"/>
    <col min="13319" max="13319" width="32.7109375" style="274" customWidth="1"/>
    <col min="13320" max="13320" width="3.140625" style="274" customWidth="1"/>
    <col min="13321" max="13323" width="20.7109375" style="274" customWidth="1"/>
    <col min="13324" max="13564" width="9.140625" style="274"/>
    <col min="13565" max="13565" width="6.7109375" style="274" customWidth="1"/>
    <col min="13566" max="13566" width="1.7109375" style="274" customWidth="1"/>
    <col min="13567" max="13567" width="62.7109375" style="274" customWidth="1"/>
    <col min="13568" max="13568" width="15.5703125" style="274" bestFit="1" customWidth="1"/>
    <col min="13569" max="13569" width="8.7109375" style="274" customWidth="1"/>
    <col min="13570" max="13570" width="16.7109375" style="274" customWidth="1"/>
    <col min="13571" max="13571" width="18.7109375" style="274" customWidth="1"/>
    <col min="13572" max="13572" width="15.7109375" style="274" customWidth="1"/>
    <col min="13573" max="13574" width="18.7109375" style="274" customWidth="1"/>
    <col min="13575" max="13575" width="32.7109375" style="274" customWidth="1"/>
    <col min="13576" max="13576" width="3.140625" style="274" customWidth="1"/>
    <col min="13577" max="13579" width="20.7109375" style="274" customWidth="1"/>
    <col min="13580" max="13820" width="9.140625" style="274"/>
    <col min="13821" max="13821" width="6.7109375" style="274" customWidth="1"/>
    <col min="13822" max="13822" width="1.7109375" style="274" customWidth="1"/>
    <col min="13823" max="13823" width="62.7109375" style="274" customWidth="1"/>
    <col min="13824" max="13824" width="15.5703125" style="274" bestFit="1" customWidth="1"/>
    <col min="13825" max="13825" width="8.7109375" style="274" customWidth="1"/>
    <col min="13826" max="13826" width="16.7109375" style="274" customWidth="1"/>
    <col min="13827" max="13827" width="18.7109375" style="274" customWidth="1"/>
    <col min="13828" max="13828" width="15.7109375" style="274" customWidth="1"/>
    <col min="13829" max="13830" width="18.7109375" style="274" customWidth="1"/>
    <col min="13831" max="13831" width="32.7109375" style="274" customWidth="1"/>
    <col min="13832" max="13832" width="3.140625" style="274" customWidth="1"/>
    <col min="13833" max="13835" width="20.7109375" style="274" customWidth="1"/>
    <col min="13836" max="14076" width="9.140625" style="274"/>
    <col min="14077" max="14077" width="6.7109375" style="274" customWidth="1"/>
    <col min="14078" max="14078" width="1.7109375" style="274" customWidth="1"/>
    <col min="14079" max="14079" width="62.7109375" style="274" customWidth="1"/>
    <col min="14080" max="14080" width="15.5703125" style="274" bestFit="1" customWidth="1"/>
    <col min="14081" max="14081" width="8.7109375" style="274" customWidth="1"/>
    <col min="14082" max="14082" width="16.7109375" style="274" customWidth="1"/>
    <col min="14083" max="14083" width="18.7109375" style="274" customWidth="1"/>
    <col min="14084" max="14084" width="15.7109375" style="274" customWidth="1"/>
    <col min="14085" max="14086" width="18.7109375" style="274" customWidth="1"/>
    <col min="14087" max="14087" width="32.7109375" style="274" customWidth="1"/>
    <col min="14088" max="14088" width="3.140625" style="274" customWidth="1"/>
    <col min="14089" max="14091" width="20.7109375" style="274" customWidth="1"/>
    <col min="14092" max="14332" width="9.140625" style="274"/>
    <col min="14333" max="14333" width="6.7109375" style="274" customWidth="1"/>
    <col min="14334" max="14334" width="1.7109375" style="274" customWidth="1"/>
    <col min="14335" max="14335" width="62.7109375" style="274" customWidth="1"/>
    <col min="14336" max="14336" width="15.5703125" style="274" bestFit="1" customWidth="1"/>
    <col min="14337" max="14337" width="8.7109375" style="274" customWidth="1"/>
    <col min="14338" max="14338" width="16.7109375" style="274" customWidth="1"/>
    <col min="14339" max="14339" width="18.7109375" style="274" customWidth="1"/>
    <col min="14340" max="14340" width="15.7109375" style="274" customWidth="1"/>
    <col min="14341" max="14342" width="18.7109375" style="274" customWidth="1"/>
    <col min="14343" max="14343" width="32.7109375" style="274" customWidth="1"/>
    <col min="14344" max="14344" width="3.140625" style="274" customWidth="1"/>
    <col min="14345" max="14347" width="20.7109375" style="274" customWidth="1"/>
    <col min="14348" max="14588" width="9.140625" style="274"/>
    <col min="14589" max="14589" width="6.7109375" style="274" customWidth="1"/>
    <col min="14590" max="14590" width="1.7109375" style="274" customWidth="1"/>
    <col min="14591" max="14591" width="62.7109375" style="274" customWidth="1"/>
    <col min="14592" max="14592" width="15.5703125" style="274" bestFit="1" customWidth="1"/>
    <col min="14593" max="14593" width="8.7109375" style="274" customWidth="1"/>
    <col min="14594" max="14594" width="16.7109375" style="274" customWidth="1"/>
    <col min="14595" max="14595" width="18.7109375" style="274" customWidth="1"/>
    <col min="14596" max="14596" width="15.7109375" style="274" customWidth="1"/>
    <col min="14597" max="14598" width="18.7109375" style="274" customWidth="1"/>
    <col min="14599" max="14599" width="32.7109375" style="274" customWidth="1"/>
    <col min="14600" max="14600" width="3.140625" style="274" customWidth="1"/>
    <col min="14601" max="14603" width="20.7109375" style="274" customWidth="1"/>
    <col min="14604" max="14844" width="9.140625" style="274"/>
    <col min="14845" max="14845" width="6.7109375" style="274" customWidth="1"/>
    <col min="14846" max="14846" width="1.7109375" style="274" customWidth="1"/>
    <col min="14847" max="14847" width="62.7109375" style="274" customWidth="1"/>
    <col min="14848" max="14848" width="15.5703125" style="274" bestFit="1" customWidth="1"/>
    <col min="14849" max="14849" width="8.7109375" style="274" customWidth="1"/>
    <col min="14850" max="14850" width="16.7109375" style="274" customWidth="1"/>
    <col min="14851" max="14851" width="18.7109375" style="274" customWidth="1"/>
    <col min="14852" max="14852" width="15.7109375" style="274" customWidth="1"/>
    <col min="14853" max="14854" width="18.7109375" style="274" customWidth="1"/>
    <col min="14855" max="14855" width="32.7109375" style="274" customWidth="1"/>
    <col min="14856" max="14856" width="3.140625" style="274" customWidth="1"/>
    <col min="14857" max="14859" width="20.7109375" style="274" customWidth="1"/>
    <col min="14860" max="15100" width="9.140625" style="274"/>
    <col min="15101" max="15101" width="6.7109375" style="274" customWidth="1"/>
    <col min="15102" max="15102" width="1.7109375" style="274" customWidth="1"/>
    <col min="15103" max="15103" width="62.7109375" style="274" customWidth="1"/>
    <col min="15104" max="15104" width="15.5703125" style="274" bestFit="1" customWidth="1"/>
    <col min="15105" max="15105" width="8.7109375" style="274" customWidth="1"/>
    <col min="15106" max="15106" width="16.7109375" style="274" customWidth="1"/>
    <col min="15107" max="15107" width="18.7109375" style="274" customWidth="1"/>
    <col min="15108" max="15108" width="15.7109375" style="274" customWidth="1"/>
    <col min="15109" max="15110" width="18.7109375" style="274" customWidth="1"/>
    <col min="15111" max="15111" width="32.7109375" style="274" customWidth="1"/>
    <col min="15112" max="15112" width="3.140625" style="274" customWidth="1"/>
    <col min="15113" max="15115" width="20.7109375" style="274" customWidth="1"/>
    <col min="15116" max="15356" width="9.140625" style="274"/>
    <col min="15357" max="15357" width="6.7109375" style="274" customWidth="1"/>
    <col min="15358" max="15358" width="1.7109375" style="274" customWidth="1"/>
    <col min="15359" max="15359" width="62.7109375" style="274" customWidth="1"/>
    <col min="15360" max="15360" width="15.5703125" style="274" bestFit="1" customWidth="1"/>
    <col min="15361" max="15361" width="8.7109375" style="274" customWidth="1"/>
    <col min="15362" max="15362" width="16.7109375" style="274" customWidth="1"/>
    <col min="15363" max="15363" width="18.7109375" style="274" customWidth="1"/>
    <col min="15364" max="15364" width="15.7109375" style="274" customWidth="1"/>
    <col min="15365" max="15366" width="18.7109375" style="274" customWidth="1"/>
    <col min="15367" max="15367" width="32.7109375" style="274" customWidth="1"/>
    <col min="15368" max="15368" width="3.140625" style="274" customWidth="1"/>
    <col min="15369" max="15371" width="20.7109375" style="274" customWidth="1"/>
    <col min="15372" max="15612" width="9.140625" style="274"/>
    <col min="15613" max="15613" width="6.7109375" style="274" customWidth="1"/>
    <col min="15614" max="15614" width="1.7109375" style="274" customWidth="1"/>
    <col min="15615" max="15615" width="62.7109375" style="274" customWidth="1"/>
    <col min="15616" max="15616" width="15.5703125" style="274" bestFit="1" customWidth="1"/>
    <col min="15617" max="15617" width="8.7109375" style="274" customWidth="1"/>
    <col min="15618" max="15618" width="16.7109375" style="274" customWidth="1"/>
    <col min="15619" max="15619" width="18.7109375" style="274" customWidth="1"/>
    <col min="15620" max="15620" width="15.7109375" style="274" customWidth="1"/>
    <col min="15621" max="15622" width="18.7109375" style="274" customWidth="1"/>
    <col min="15623" max="15623" width="32.7109375" style="274" customWidth="1"/>
    <col min="15624" max="15624" width="3.140625" style="274" customWidth="1"/>
    <col min="15625" max="15627" width="20.7109375" style="274" customWidth="1"/>
    <col min="15628" max="15868" width="9.140625" style="274"/>
    <col min="15869" max="15869" width="6.7109375" style="274" customWidth="1"/>
    <col min="15870" max="15870" width="1.7109375" style="274" customWidth="1"/>
    <col min="15871" max="15871" width="62.7109375" style="274" customWidth="1"/>
    <col min="15872" max="15872" width="15.5703125" style="274" bestFit="1" customWidth="1"/>
    <col min="15873" max="15873" width="8.7109375" style="274" customWidth="1"/>
    <col min="15874" max="15874" width="16.7109375" style="274" customWidth="1"/>
    <col min="15875" max="15875" width="18.7109375" style="274" customWidth="1"/>
    <col min="15876" max="15876" width="15.7109375" style="274" customWidth="1"/>
    <col min="15877" max="15878" width="18.7109375" style="274" customWidth="1"/>
    <col min="15879" max="15879" width="32.7109375" style="274" customWidth="1"/>
    <col min="15880" max="15880" width="3.140625" style="274" customWidth="1"/>
    <col min="15881" max="15883" width="20.7109375" style="274" customWidth="1"/>
    <col min="15884" max="16124" width="9.140625" style="274"/>
    <col min="16125" max="16125" width="6.7109375" style="274" customWidth="1"/>
    <col min="16126" max="16126" width="1.7109375" style="274" customWidth="1"/>
    <col min="16127" max="16127" width="62.7109375" style="274" customWidth="1"/>
    <col min="16128" max="16128" width="15.5703125" style="274" bestFit="1" customWidth="1"/>
    <col min="16129" max="16129" width="8.7109375" style="274" customWidth="1"/>
    <col min="16130" max="16130" width="16.7109375" style="274" customWidth="1"/>
    <col min="16131" max="16131" width="18.7109375" style="274" customWidth="1"/>
    <col min="16132" max="16132" width="15.7109375" style="274" customWidth="1"/>
    <col min="16133" max="16134" width="18.7109375" style="274" customWidth="1"/>
    <col min="16135" max="16135" width="32.7109375" style="274" customWidth="1"/>
    <col min="16136" max="16136" width="3.140625" style="274" customWidth="1"/>
    <col min="16137" max="16139" width="20.7109375" style="274" customWidth="1"/>
    <col min="16140" max="16383" width="9.140625" style="274"/>
    <col min="16384" max="16384" width="9.140625" style="274" customWidth="1"/>
  </cols>
  <sheetData>
    <row r="1" spans="1:12" ht="24.95" customHeight="1" x14ac:dyDescent="0.2">
      <c r="A1" s="252"/>
      <c r="B1" s="252"/>
      <c r="C1" s="238"/>
      <c r="D1" s="238"/>
      <c r="E1" s="252"/>
      <c r="F1" s="252"/>
      <c r="G1" s="252"/>
      <c r="H1" s="252"/>
      <c r="I1" s="252"/>
      <c r="J1" s="237" t="s">
        <v>8</v>
      </c>
    </row>
    <row r="2" spans="1:12" ht="24.95" customHeight="1" x14ac:dyDescent="0.2">
      <c r="A2" s="353" t="s">
        <v>9</v>
      </c>
      <c r="B2" s="353"/>
      <c r="C2" s="353"/>
      <c r="D2" s="353"/>
      <c r="E2" s="353"/>
      <c r="F2" s="353"/>
      <c r="G2" s="353"/>
      <c r="H2" s="353"/>
      <c r="I2" s="353"/>
      <c r="J2" s="353"/>
    </row>
    <row r="3" spans="1:12" ht="24.95" customHeight="1" x14ac:dyDescent="0.55000000000000004">
      <c r="A3" s="354" t="str">
        <f>'[6]ปร5ก-1'!A3:H3</f>
        <v xml:space="preserve">  กลุ่มงาน/งานก่อสร้าง งานปรับปรุง</v>
      </c>
      <c r="B3" s="354"/>
      <c r="C3" s="354"/>
      <c r="D3" s="354"/>
      <c r="E3" s="354"/>
      <c r="F3" s="354"/>
      <c r="G3" s="354"/>
      <c r="H3" s="354"/>
      <c r="I3" s="354"/>
      <c r="J3" s="354"/>
    </row>
    <row r="4" spans="1:12" ht="24.95" customHeight="1" x14ac:dyDescent="0.55000000000000004">
      <c r="A4" s="352" t="str">
        <f>'ปร5ข.'!A4</f>
        <v xml:space="preserve">  ชื่อโครงการ/งานก่อสร้าง โครงการปรับปรุงห้องน้ำ หอผู้ป่วยพิเศษและห้องน้ำอื่นของอาคารเพชรรัตน์ จำนวน 149 ห้อง</v>
      </c>
      <c r="B4" s="352"/>
      <c r="C4" s="352"/>
      <c r="D4" s="352"/>
      <c r="E4" s="352"/>
      <c r="F4" s="352"/>
      <c r="G4" s="352"/>
      <c r="H4" s="352"/>
      <c r="I4" s="352"/>
      <c r="J4" s="352"/>
    </row>
    <row r="5" spans="1:12" ht="24.95" customHeight="1" x14ac:dyDescent="0.55000000000000004">
      <c r="A5" s="352" t="str">
        <f>'ปร5ก-1'!A5</f>
        <v xml:space="preserve">  สถานที่ก่อสร้าง/งาน  อาคารเพชรัตน์</v>
      </c>
      <c r="B5" s="352"/>
      <c r="C5" s="352" t="str">
        <f>'[6]ปร5ข.'!A6</f>
        <v xml:space="preserve">  แบบเลขที่ </v>
      </c>
      <c r="D5" s="352"/>
      <c r="E5" s="352"/>
      <c r="F5" s="352"/>
      <c r="G5" s="352"/>
      <c r="H5" s="352"/>
      <c r="I5" s="352"/>
      <c r="J5" s="352"/>
    </row>
    <row r="6" spans="1:12" ht="24.95" customHeight="1" x14ac:dyDescent="0.55000000000000004">
      <c r="A6" s="352" t="str">
        <f>'ปร5ข.'!A7</f>
        <v xml:space="preserve">  หน่วยงานเจ้าของโครงการ/หน่วย  คณะแพทยาศาสตร์วชิรพยาบาล  มหาวิทยาลัยนวมินทราธิราช</v>
      </c>
      <c r="B6" s="352"/>
      <c r="C6" s="352"/>
      <c r="D6" s="352"/>
      <c r="E6" s="352"/>
      <c r="F6" s="352"/>
      <c r="G6" s="352"/>
      <c r="H6" s="352"/>
      <c r="I6" s="352"/>
      <c r="J6" s="352"/>
    </row>
    <row r="7" spans="1:12" ht="24.95" customHeight="1" x14ac:dyDescent="0.55000000000000004">
      <c r="A7" s="352" t="s">
        <v>10</v>
      </c>
      <c r="B7" s="352"/>
      <c r="C7" s="352" t="str">
        <f>ปร.6!A8</f>
        <v xml:space="preserve">  คำนวณราคากลาง เมื่อวันที่  </v>
      </c>
      <c r="D7" s="352"/>
      <c r="E7" s="352"/>
      <c r="F7" s="352"/>
      <c r="G7" s="352"/>
      <c r="H7" s="352"/>
      <c r="I7" s="352"/>
      <c r="J7" s="352"/>
    </row>
    <row r="8" spans="1:12" ht="24.95" customHeight="1" x14ac:dyDescent="0.2">
      <c r="A8" s="356" t="str">
        <f>'[6]ปร5ก-1'!A10</f>
        <v xml:space="preserve">หน่วย : บาท </v>
      </c>
      <c r="B8" s="356"/>
      <c r="C8" s="356"/>
      <c r="D8" s="356"/>
      <c r="E8" s="356"/>
      <c r="F8" s="356"/>
      <c r="G8" s="356"/>
      <c r="H8" s="356"/>
      <c r="I8" s="356"/>
      <c r="J8" s="356"/>
    </row>
    <row r="9" spans="1:12" ht="24.95" customHeight="1" x14ac:dyDescent="0.2">
      <c r="A9" s="357" t="s">
        <v>11</v>
      </c>
      <c r="B9" s="358" t="s">
        <v>111</v>
      </c>
      <c r="C9" s="359" t="s">
        <v>7</v>
      </c>
      <c r="D9" s="359" t="s">
        <v>1</v>
      </c>
      <c r="E9" s="359" t="s">
        <v>12</v>
      </c>
      <c r="F9" s="359"/>
      <c r="G9" s="359" t="s">
        <v>2</v>
      </c>
      <c r="H9" s="359"/>
      <c r="I9" s="253" t="s">
        <v>13</v>
      </c>
      <c r="J9" s="360" t="s">
        <v>4</v>
      </c>
    </row>
    <row r="10" spans="1:12" ht="24.95" customHeight="1" x14ac:dyDescent="0.2">
      <c r="A10" s="357"/>
      <c r="B10" s="358"/>
      <c r="C10" s="359"/>
      <c r="D10" s="359"/>
      <c r="E10" s="253" t="s">
        <v>14</v>
      </c>
      <c r="F10" s="75" t="s">
        <v>5</v>
      </c>
      <c r="G10" s="253" t="s">
        <v>14</v>
      </c>
      <c r="H10" s="253" t="s">
        <v>5</v>
      </c>
      <c r="I10" s="253" t="s">
        <v>15</v>
      </c>
      <c r="J10" s="360"/>
    </row>
    <row r="11" spans="1:12" s="74" customFormat="1" ht="24.95" customHeight="1" x14ac:dyDescent="0.2">
      <c r="A11" s="254"/>
      <c r="B11" s="255" t="s">
        <v>110</v>
      </c>
      <c r="C11" s="256"/>
      <c r="D11" s="257"/>
      <c r="E11" s="73"/>
      <c r="F11" s="73"/>
      <c r="G11" s="73"/>
      <c r="H11" s="73"/>
      <c r="I11" s="76"/>
      <c r="J11" s="258"/>
      <c r="L11" s="232"/>
    </row>
    <row r="12" spans="1:12" s="124" customFormat="1" ht="24.95" customHeight="1" x14ac:dyDescent="0.2">
      <c r="A12" s="259">
        <v>1</v>
      </c>
      <c r="B12" s="260" t="s">
        <v>116</v>
      </c>
      <c r="C12" s="261"/>
      <c r="D12" s="261"/>
      <c r="E12" s="262"/>
      <c r="F12" s="262"/>
      <c r="G12" s="262"/>
      <c r="H12" s="262"/>
      <c r="I12" s="262"/>
      <c r="J12" s="263"/>
      <c r="L12" s="233"/>
    </row>
    <row r="13" spans="1:12" s="74" customFormat="1" ht="24.95" customHeight="1" x14ac:dyDescent="0.2">
      <c r="A13" s="259"/>
      <c r="B13" s="260" t="s">
        <v>117</v>
      </c>
      <c r="C13" s="240"/>
      <c r="D13" s="240"/>
      <c r="E13" s="241"/>
      <c r="F13" s="241"/>
      <c r="G13" s="241"/>
      <c r="H13" s="241"/>
      <c r="I13" s="241"/>
      <c r="J13" s="242"/>
      <c r="L13" s="232"/>
    </row>
    <row r="14" spans="1:12" s="74" customFormat="1" ht="24.95" customHeight="1" x14ac:dyDescent="0.2">
      <c r="A14" s="259"/>
      <c r="B14" s="260" t="s">
        <v>118</v>
      </c>
      <c r="C14" s="240"/>
      <c r="D14" s="240"/>
      <c r="E14" s="241"/>
      <c r="F14" s="241"/>
      <c r="G14" s="241"/>
      <c r="H14" s="241"/>
      <c r="I14" s="241"/>
      <c r="J14" s="242"/>
      <c r="L14" s="232"/>
    </row>
    <row r="15" spans="1:12" s="74" customFormat="1" ht="24.95" customHeight="1" x14ac:dyDescent="0.2">
      <c r="A15" s="259"/>
      <c r="B15" s="264" t="s">
        <v>119</v>
      </c>
      <c r="C15" s="240"/>
      <c r="D15" s="240"/>
      <c r="E15" s="241"/>
      <c r="F15" s="241"/>
      <c r="G15" s="241"/>
      <c r="H15" s="241"/>
      <c r="I15" s="241"/>
      <c r="J15" s="242"/>
      <c r="L15" s="232"/>
    </row>
    <row r="16" spans="1:12" s="74" customFormat="1" ht="24.95" customHeight="1" x14ac:dyDescent="0.2">
      <c r="A16" s="259"/>
      <c r="B16" s="264" t="s">
        <v>120</v>
      </c>
      <c r="C16" s="240"/>
      <c r="D16" s="240"/>
      <c r="E16" s="241"/>
      <c r="F16" s="241"/>
      <c r="G16" s="241"/>
      <c r="H16" s="241"/>
      <c r="I16" s="241"/>
      <c r="J16" s="242"/>
      <c r="L16" s="232"/>
    </row>
    <row r="17" spans="1:18" s="74" customFormat="1" ht="24.95" customHeight="1" x14ac:dyDescent="0.2">
      <c r="A17" s="259"/>
      <c r="B17" s="264" t="s">
        <v>121</v>
      </c>
      <c r="C17" s="240"/>
      <c r="D17" s="240"/>
      <c r="E17" s="241"/>
      <c r="F17" s="241"/>
      <c r="G17" s="241"/>
      <c r="H17" s="241"/>
      <c r="I17" s="241"/>
      <c r="J17" s="242"/>
      <c r="L17" s="232"/>
    </row>
    <row r="18" spans="1:18" s="74" customFormat="1" ht="24.95" customHeight="1" x14ac:dyDescent="0.2">
      <c r="A18" s="259"/>
      <c r="B18" s="264" t="s">
        <v>122</v>
      </c>
      <c r="C18" s="241"/>
      <c r="D18" s="240"/>
      <c r="E18" s="241"/>
      <c r="F18" s="241"/>
      <c r="G18" s="241"/>
      <c r="H18" s="241"/>
      <c r="I18" s="241"/>
      <c r="J18" s="242"/>
      <c r="L18" s="232"/>
    </row>
    <row r="19" spans="1:18" s="74" customFormat="1" ht="24.95" customHeight="1" x14ac:dyDescent="0.2">
      <c r="A19" s="259"/>
      <c r="B19" s="260" t="s">
        <v>123</v>
      </c>
      <c r="C19" s="261"/>
      <c r="D19" s="261"/>
      <c r="E19" s="262"/>
      <c r="F19" s="262"/>
      <c r="G19" s="262"/>
      <c r="H19" s="262"/>
      <c r="I19" s="262"/>
      <c r="J19" s="263"/>
      <c r="L19" s="232"/>
    </row>
    <row r="20" spans="1:18" s="74" customFormat="1" ht="24.95" customHeight="1" x14ac:dyDescent="0.2">
      <c r="A20" s="259"/>
      <c r="B20" s="260" t="s">
        <v>124</v>
      </c>
      <c r="C20" s="240"/>
      <c r="D20" s="240"/>
      <c r="E20" s="241"/>
      <c r="F20" s="241"/>
      <c r="G20" s="241"/>
      <c r="H20" s="241"/>
      <c r="I20" s="241"/>
      <c r="J20" s="242"/>
      <c r="L20" s="232"/>
    </row>
    <row r="21" spans="1:18" s="74" customFormat="1" ht="24.95" customHeight="1" x14ac:dyDescent="0.2">
      <c r="A21" s="259"/>
      <c r="B21" s="260" t="s">
        <v>125</v>
      </c>
      <c r="C21" s="240"/>
      <c r="D21" s="240"/>
      <c r="E21" s="241"/>
      <c r="F21" s="241"/>
      <c r="G21" s="241"/>
      <c r="H21" s="241"/>
      <c r="I21" s="241"/>
      <c r="J21" s="242"/>
      <c r="L21" s="232"/>
    </row>
    <row r="22" spans="1:18" s="74" customFormat="1" ht="24.95" customHeight="1" x14ac:dyDescent="0.2">
      <c r="A22" s="239">
        <v>1.1000000000000001</v>
      </c>
      <c r="B22" s="144" t="s">
        <v>126</v>
      </c>
      <c r="C22" s="240">
        <v>1</v>
      </c>
      <c r="D22" s="240" t="s">
        <v>99</v>
      </c>
      <c r="E22" s="241">
        <v>0</v>
      </c>
      <c r="F22" s="241">
        <f>SUM(E22)*C22</f>
        <v>0</v>
      </c>
      <c r="G22" s="241">
        <v>1000</v>
      </c>
      <c r="H22" s="241">
        <f>SUM(G22)*C22</f>
        <v>1000</v>
      </c>
      <c r="I22" s="241">
        <f>SUM(H22,F22)</f>
        <v>1000</v>
      </c>
      <c r="J22" s="242"/>
      <c r="L22" s="232"/>
    </row>
    <row r="23" spans="1:18" s="74" customFormat="1" ht="24.95" customHeight="1" x14ac:dyDescent="0.2">
      <c r="A23" s="239">
        <f>SUM(A22)+0.1</f>
        <v>1.2000000000000002</v>
      </c>
      <c r="B23" s="144" t="s">
        <v>100</v>
      </c>
      <c r="C23" s="240">
        <v>33</v>
      </c>
      <c r="D23" s="240" t="s">
        <v>98</v>
      </c>
      <c r="E23" s="241">
        <v>0</v>
      </c>
      <c r="F23" s="241">
        <f t="shared" ref="F23:F67" si="0">SUM(E23)*C23</f>
        <v>0</v>
      </c>
      <c r="G23" s="241">
        <v>100</v>
      </c>
      <c r="H23" s="241">
        <f t="shared" ref="H23:H67" si="1">SUM(G23)*C23</f>
        <v>3300</v>
      </c>
      <c r="I23" s="241">
        <f t="shared" ref="I23:I67" si="2">SUM(H23,F23)</f>
        <v>3300</v>
      </c>
      <c r="J23" s="242"/>
      <c r="L23" s="232"/>
    </row>
    <row r="24" spans="1:18" s="74" customFormat="1" ht="24.95" customHeight="1" x14ac:dyDescent="0.2">
      <c r="A24" s="239">
        <f t="shared" ref="A24:A30" si="3">SUM(A23)+0.1</f>
        <v>1.3000000000000003</v>
      </c>
      <c r="B24" s="144" t="s">
        <v>101</v>
      </c>
      <c r="C24" s="240">
        <v>5</v>
      </c>
      <c r="D24" s="240" t="s">
        <v>98</v>
      </c>
      <c r="E24" s="241">
        <v>100</v>
      </c>
      <c r="F24" s="241">
        <f t="shared" si="0"/>
        <v>500</v>
      </c>
      <c r="G24" s="241">
        <v>250</v>
      </c>
      <c r="H24" s="241">
        <f t="shared" si="1"/>
        <v>1250</v>
      </c>
      <c r="I24" s="241">
        <f t="shared" si="2"/>
        <v>1750</v>
      </c>
      <c r="J24" s="242"/>
      <c r="L24" s="232"/>
    </row>
    <row r="25" spans="1:18" s="74" customFormat="1" ht="24.95" customHeight="1" x14ac:dyDescent="0.2">
      <c r="A25" s="239">
        <f t="shared" si="3"/>
        <v>1.4000000000000004</v>
      </c>
      <c r="B25" s="144" t="s">
        <v>127</v>
      </c>
      <c r="C25" s="241">
        <v>1</v>
      </c>
      <c r="D25" s="240" t="s">
        <v>6</v>
      </c>
      <c r="E25" s="241">
        <v>0</v>
      </c>
      <c r="F25" s="241">
        <f t="shared" si="0"/>
        <v>0</v>
      </c>
      <c r="G25" s="241">
        <v>500</v>
      </c>
      <c r="H25" s="241">
        <f t="shared" si="1"/>
        <v>500</v>
      </c>
      <c r="I25" s="241">
        <f t="shared" si="2"/>
        <v>500</v>
      </c>
      <c r="J25" s="242"/>
      <c r="L25" s="232"/>
    </row>
    <row r="26" spans="1:18" s="74" customFormat="1" ht="24.95" customHeight="1" x14ac:dyDescent="0.2">
      <c r="A26" s="239">
        <f t="shared" si="3"/>
        <v>1.5000000000000004</v>
      </c>
      <c r="B26" s="265" t="s">
        <v>128</v>
      </c>
      <c r="C26" s="266">
        <v>1</v>
      </c>
      <c r="D26" s="266" t="s">
        <v>129</v>
      </c>
      <c r="E26" s="267">
        <v>0</v>
      </c>
      <c r="F26" s="241">
        <f t="shared" si="0"/>
        <v>0</v>
      </c>
      <c r="G26" s="267">
        <v>1000</v>
      </c>
      <c r="H26" s="241">
        <f t="shared" si="1"/>
        <v>1000</v>
      </c>
      <c r="I26" s="241">
        <f t="shared" si="2"/>
        <v>1000</v>
      </c>
      <c r="J26" s="268"/>
      <c r="L26" s="232"/>
    </row>
    <row r="27" spans="1:18" s="74" customFormat="1" ht="24.95" customHeight="1" x14ac:dyDescent="0.2">
      <c r="A27" s="239">
        <f t="shared" si="3"/>
        <v>1.6000000000000005</v>
      </c>
      <c r="B27" s="243" t="s">
        <v>97</v>
      </c>
      <c r="C27" s="240">
        <v>5</v>
      </c>
      <c r="D27" s="240" t="s">
        <v>98</v>
      </c>
      <c r="E27" s="241">
        <v>0</v>
      </c>
      <c r="F27" s="241">
        <f t="shared" si="0"/>
        <v>0</v>
      </c>
      <c r="G27" s="241">
        <v>50</v>
      </c>
      <c r="H27" s="241">
        <f t="shared" si="1"/>
        <v>250</v>
      </c>
      <c r="I27" s="241">
        <f t="shared" si="2"/>
        <v>250</v>
      </c>
      <c r="J27" s="242"/>
      <c r="L27" s="232"/>
    </row>
    <row r="28" spans="1:18" s="125" customFormat="1" ht="24.95" customHeight="1" x14ac:dyDescent="0.2">
      <c r="A28" s="239">
        <f t="shared" si="3"/>
        <v>1.7000000000000006</v>
      </c>
      <c r="B28" s="243" t="s">
        <v>130</v>
      </c>
      <c r="C28" s="240">
        <v>1</v>
      </c>
      <c r="D28" s="240" t="s">
        <v>99</v>
      </c>
      <c r="E28" s="241">
        <v>0</v>
      </c>
      <c r="F28" s="241">
        <f t="shared" si="0"/>
        <v>0</v>
      </c>
      <c r="G28" s="241">
        <v>1000</v>
      </c>
      <c r="H28" s="241">
        <f t="shared" si="1"/>
        <v>1000</v>
      </c>
      <c r="I28" s="241">
        <f t="shared" si="2"/>
        <v>1000</v>
      </c>
      <c r="J28" s="242"/>
      <c r="L28" s="232"/>
    </row>
    <row r="29" spans="1:18" s="124" customFormat="1" ht="24.95" customHeight="1" x14ac:dyDescent="0.2">
      <c r="A29" s="239">
        <f t="shared" si="3"/>
        <v>1.8000000000000007</v>
      </c>
      <c r="B29" s="144" t="s">
        <v>131</v>
      </c>
      <c r="C29" s="240">
        <v>1</v>
      </c>
      <c r="D29" s="240" t="s">
        <v>99</v>
      </c>
      <c r="E29" s="241">
        <v>0</v>
      </c>
      <c r="F29" s="241">
        <f t="shared" si="0"/>
        <v>0</v>
      </c>
      <c r="G29" s="241">
        <v>1000</v>
      </c>
      <c r="H29" s="241">
        <f t="shared" si="1"/>
        <v>1000</v>
      </c>
      <c r="I29" s="241">
        <f t="shared" si="2"/>
        <v>1000</v>
      </c>
      <c r="J29" s="242"/>
      <c r="L29" s="233"/>
    </row>
    <row r="30" spans="1:18" s="125" customFormat="1" ht="24.95" customHeight="1" x14ac:dyDescent="0.2">
      <c r="A30" s="239">
        <f t="shared" si="3"/>
        <v>1.9000000000000008</v>
      </c>
      <c r="B30" s="144" t="s">
        <v>651</v>
      </c>
      <c r="C30" s="240">
        <v>1</v>
      </c>
      <c r="D30" s="240" t="s">
        <v>99</v>
      </c>
      <c r="E30" s="241">
        <v>0</v>
      </c>
      <c r="F30" s="241">
        <f t="shared" si="0"/>
        <v>0</v>
      </c>
      <c r="G30" s="241">
        <v>1000</v>
      </c>
      <c r="H30" s="241">
        <f t="shared" si="1"/>
        <v>1000</v>
      </c>
      <c r="I30" s="241">
        <f t="shared" si="2"/>
        <v>1000</v>
      </c>
      <c r="J30" s="242"/>
      <c r="K30" s="74"/>
      <c r="L30" s="232"/>
      <c r="M30" s="74"/>
      <c r="N30" s="74"/>
      <c r="O30" s="74"/>
      <c r="P30" s="74"/>
      <c r="Q30" s="74"/>
      <c r="R30" s="74"/>
    </row>
    <row r="31" spans="1:18" s="125" customFormat="1" ht="24.95" customHeight="1" x14ac:dyDescent="0.2">
      <c r="A31" s="275">
        <v>1.1000000000000001</v>
      </c>
      <c r="B31" s="144" t="s">
        <v>132</v>
      </c>
      <c r="C31" s="240">
        <v>15</v>
      </c>
      <c r="D31" s="240" t="s">
        <v>98</v>
      </c>
      <c r="E31" s="241">
        <v>450</v>
      </c>
      <c r="F31" s="241">
        <f t="shared" si="0"/>
        <v>6750</v>
      </c>
      <c r="G31" s="241">
        <v>250</v>
      </c>
      <c r="H31" s="241">
        <f t="shared" si="1"/>
        <v>3750</v>
      </c>
      <c r="I31" s="241">
        <f t="shared" si="2"/>
        <v>10500</v>
      </c>
      <c r="J31" s="242"/>
      <c r="K31" s="74"/>
      <c r="L31" s="232"/>
      <c r="M31" s="74"/>
      <c r="N31" s="74"/>
      <c r="O31" s="74"/>
      <c r="P31" s="74"/>
      <c r="Q31" s="74"/>
      <c r="R31" s="74"/>
    </row>
    <row r="32" spans="1:18" s="125" customFormat="1" ht="24.95" customHeight="1" x14ac:dyDescent="0.2">
      <c r="A32" s="239">
        <f>SUM(A31)+0.01</f>
        <v>1.1100000000000001</v>
      </c>
      <c r="B32" s="144" t="s">
        <v>133</v>
      </c>
      <c r="C32" s="241">
        <v>1</v>
      </c>
      <c r="D32" s="240" t="s">
        <v>99</v>
      </c>
      <c r="E32" s="241">
        <v>1000</v>
      </c>
      <c r="F32" s="241">
        <f t="shared" si="0"/>
        <v>1000</v>
      </c>
      <c r="G32" s="241">
        <v>250</v>
      </c>
      <c r="H32" s="241">
        <f t="shared" si="1"/>
        <v>250</v>
      </c>
      <c r="I32" s="241">
        <f t="shared" si="2"/>
        <v>1250</v>
      </c>
      <c r="J32" s="242"/>
      <c r="K32" s="74"/>
      <c r="L32" s="232"/>
      <c r="M32" s="74"/>
      <c r="N32" s="74"/>
      <c r="O32" s="74"/>
      <c r="P32" s="74"/>
      <c r="Q32" s="74"/>
      <c r="R32" s="74"/>
    </row>
    <row r="33" spans="1:18" s="125" customFormat="1" ht="24.95" customHeight="1" x14ac:dyDescent="0.2">
      <c r="A33" s="239">
        <f t="shared" ref="A33:A65" si="4">SUM(A32)+0.01</f>
        <v>1.1200000000000001</v>
      </c>
      <c r="B33" s="265" t="s">
        <v>134</v>
      </c>
      <c r="C33" s="266">
        <v>1</v>
      </c>
      <c r="D33" s="266" t="s">
        <v>99</v>
      </c>
      <c r="E33" s="267">
        <v>0</v>
      </c>
      <c r="F33" s="241">
        <f t="shared" si="0"/>
        <v>0</v>
      </c>
      <c r="G33" s="267">
        <v>2000</v>
      </c>
      <c r="H33" s="241">
        <f t="shared" si="1"/>
        <v>2000</v>
      </c>
      <c r="I33" s="241">
        <f t="shared" si="2"/>
        <v>2000</v>
      </c>
      <c r="J33" s="268"/>
      <c r="K33" s="74"/>
      <c r="L33" s="232"/>
      <c r="M33" s="74"/>
      <c r="N33" s="74"/>
      <c r="O33" s="74"/>
      <c r="P33" s="74"/>
      <c r="Q33" s="74"/>
      <c r="R33" s="74"/>
    </row>
    <row r="34" spans="1:18" s="125" customFormat="1" ht="24.95" customHeight="1" x14ac:dyDescent="0.2">
      <c r="A34" s="239">
        <f t="shared" si="4"/>
        <v>1.1300000000000001</v>
      </c>
      <c r="B34" s="243" t="s">
        <v>135</v>
      </c>
      <c r="C34" s="240">
        <v>1</v>
      </c>
      <c r="D34" s="240" t="s">
        <v>99</v>
      </c>
      <c r="E34" s="241">
        <v>3500</v>
      </c>
      <c r="F34" s="241">
        <f t="shared" si="0"/>
        <v>3500</v>
      </c>
      <c r="G34" s="241">
        <v>1500</v>
      </c>
      <c r="H34" s="241">
        <f t="shared" si="1"/>
        <v>1500</v>
      </c>
      <c r="I34" s="241">
        <f t="shared" si="2"/>
        <v>5000</v>
      </c>
      <c r="J34" s="242" t="s">
        <v>648</v>
      </c>
      <c r="K34" s="74"/>
      <c r="L34" s="232"/>
      <c r="M34" s="74"/>
      <c r="N34" s="74"/>
      <c r="O34" s="74"/>
      <c r="P34" s="74"/>
      <c r="Q34" s="74"/>
      <c r="R34" s="74"/>
    </row>
    <row r="35" spans="1:18" s="125" customFormat="1" ht="24.95" customHeight="1" x14ac:dyDescent="0.2">
      <c r="A35" s="239">
        <f t="shared" si="4"/>
        <v>1.1400000000000001</v>
      </c>
      <c r="B35" s="243" t="s">
        <v>136</v>
      </c>
      <c r="C35" s="240">
        <v>1</v>
      </c>
      <c r="D35" s="240" t="s">
        <v>99</v>
      </c>
      <c r="E35" s="241">
        <v>2000</v>
      </c>
      <c r="F35" s="241">
        <f t="shared" si="0"/>
        <v>2000</v>
      </c>
      <c r="G35" s="241">
        <v>1000</v>
      </c>
      <c r="H35" s="241">
        <f t="shared" si="1"/>
        <v>1000</v>
      </c>
      <c r="I35" s="241">
        <f t="shared" si="2"/>
        <v>3000</v>
      </c>
      <c r="J35" s="242" t="s">
        <v>648</v>
      </c>
      <c r="L35" s="232"/>
    </row>
    <row r="36" spans="1:18" s="125" customFormat="1" ht="24.95" customHeight="1" x14ac:dyDescent="0.2">
      <c r="A36" s="239">
        <f t="shared" si="4"/>
        <v>1.1500000000000001</v>
      </c>
      <c r="B36" s="144" t="s">
        <v>137</v>
      </c>
      <c r="C36" s="240">
        <v>1</v>
      </c>
      <c r="D36" s="240" t="s">
        <v>99</v>
      </c>
      <c r="E36" s="241">
        <v>6000</v>
      </c>
      <c r="F36" s="241">
        <f t="shared" si="0"/>
        <v>6000</v>
      </c>
      <c r="G36" s="241">
        <v>3000</v>
      </c>
      <c r="H36" s="241">
        <f t="shared" si="1"/>
        <v>3000</v>
      </c>
      <c r="I36" s="241">
        <f t="shared" si="2"/>
        <v>9000</v>
      </c>
      <c r="J36" s="242" t="s">
        <v>648</v>
      </c>
      <c r="K36" s="124"/>
      <c r="L36" s="233"/>
      <c r="M36" s="124"/>
      <c r="N36" s="124"/>
      <c r="O36" s="124"/>
      <c r="P36" s="124"/>
      <c r="Q36" s="124"/>
      <c r="R36" s="124"/>
    </row>
    <row r="37" spans="1:18" s="125" customFormat="1" ht="24.95" customHeight="1" x14ac:dyDescent="0.2">
      <c r="A37" s="239">
        <f t="shared" si="4"/>
        <v>1.1600000000000001</v>
      </c>
      <c r="B37" s="144" t="s">
        <v>138</v>
      </c>
      <c r="C37" s="240">
        <v>1</v>
      </c>
      <c r="D37" s="240" t="s">
        <v>99</v>
      </c>
      <c r="E37" s="241">
        <v>2000</v>
      </c>
      <c r="F37" s="241">
        <f t="shared" si="0"/>
        <v>2000</v>
      </c>
      <c r="G37" s="241">
        <v>1000</v>
      </c>
      <c r="H37" s="241">
        <f t="shared" si="1"/>
        <v>1000</v>
      </c>
      <c r="I37" s="241">
        <f t="shared" si="2"/>
        <v>3000</v>
      </c>
      <c r="J37" s="242" t="s">
        <v>648</v>
      </c>
      <c r="L37" s="232"/>
    </row>
    <row r="38" spans="1:18" s="125" customFormat="1" ht="24.95" customHeight="1" x14ac:dyDescent="0.2">
      <c r="A38" s="239">
        <f t="shared" si="4"/>
        <v>1.1700000000000002</v>
      </c>
      <c r="B38" s="144" t="s">
        <v>102</v>
      </c>
      <c r="C38" s="240">
        <v>30</v>
      </c>
      <c r="D38" s="240" t="s">
        <v>98</v>
      </c>
      <c r="E38" s="241">
        <v>150</v>
      </c>
      <c r="F38" s="241">
        <f t="shared" si="0"/>
        <v>4500</v>
      </c>
      <c r="G38" s="241">
        <v>80</v>
      </c>
      <c r="H38" s="241">
        <f t="shared" si="1"/>
        <v>2400</v>
      </c>
      <c r="I38" s="241">
        <f t="shared" si="2"/>
        <v>6900</v>
      </c>
      <c r="J38" s="242"/>
      <c r="L38" s="232"/>
    </row>
    <row r="39" spans="1:18" s="125" customFormat="1" ht="24.95" customHeight="1" x14ac:dyDescent="0.2">
      <c r="A39" s="239">
        <f t="shared" si="4"/>
        <v>1.1800000000000002</v>
      </c>
      <c r="B39" s="144" t="s">
        <v>654</v>
      </c>
      <c r="C39" s="241">
        <v>1</v>
      </c>
      <c r="D39" s="240" t="s">
        <v>655</v>
      </c>
      <c r="E39" s="241">
        <v>1000</v>
      </c>
      <c r="F39" s="241">
        <f t="shared" si="0"/>
        <v>1000</v>
      </c>
      <c r="G39" s="241">
        <v>300</v>
      </c>
      <c r="H39" s="241">
        <f t="shared" si="1"/>
        <v>300</v>
      </c>
      <c r="I39" s="241">
        <f t="shared" si="2"/>
        <v>1300</v>
      </c>
      <c r="J39" s="242"/>
      <c r="L39" s="232"/>
    </row>
    <row r="40" spans="1:18" s="125" customFormat="1" ht="24.95" customHeight="1" x14ac:dyDescent="0.2">
      <c r="A40" s="239">
        <f t="shared" si="4"/>
        <v>1.1900000000000002</v>
      </c>
      <c r="B40" s="243" t="s">
        <v>103</v>
      </c>
      <c r="C40" s="240">
        <v>5</v>
      </c>
      <c r="D40" s="240" t="s">
        <v>98</v>
      </c>
      <c r="E40" s="241">
        <v>300</v>
      </c>
      <c r="F40" s="241">
        <f t="shared" si="0"/>
        <v>1500</v>
      </c>
      <c r="G40" s="241">
        <v>150</v>
      </c>
      <c r="H40" s="241">
        <f t="shared" si="1"/>
        <v>750</v>
      </c>
      <c r="I40" s="241">
        <f t="shared" si="2"/>
        <v>2250</v>
      </c>
      <c r="J40" s="242"/>
      <c r="L40" s="232"/>
    </row>
    <row r="41" spans="1:18" s="125" customFormat="1" ht="24.95" customHeight="1" x14ac:dyDescent="0.2">
      <c r="A41" s="275">
        <f t="shared" si="4"/>
        <v>1.2000000000000002</v>
      </c>
      <c r="B41" s="243" t="s">
        <v>139</v>
      </c>
      <c r="C41" s="240">
        <v>30</v>
      </c>
      <c r="D41" s="240" t="s">
        <v>98</v>
      </c>
      <c r="E41" s="241">
        <v>750</v>
      </c>
      <c r="F41" s="241">
        <f t="shared" si="0"/>
        <v>22500</v>
      </c>
      <c r="G41" s="241">
        <v>180</v>
      </c>
      <c r="H41" s="241">
        <f t="shared" si="1"/>
        <v>5400</v>
      </c>
      <c r="I41" s="241">
        <f t="shared" si="2"/>
        <v>27900</v>
      </c>
      <c r="J41" s="242"/>
      <c r="L41" s="232"/>
    </row>
    <row r="42" spans="1:18" s="125" customFormat="1" ht="24.95" customHeight="1" x14ac:dyDescent="0.2">
      <c r="A42" s="239">
        <f t="shared" si="4"/>
        <v>1.2100000000000002</v>
      </c>
      <c r="B42" s="243" t="s">
        <v>140</v>
      </c>
      <c r="C42" s="240">
        <v>5</v>
      </c>
      <c r="D42" s="240" t="s">
        <v>98</v>
      </c>
      <c r="E42" s="241">
        <v>750</v>
      </c>
      <c r="F42" s="241">
        <f t="shared" si="0"/>
        <v>3750</v>
      </c>
      <c r="G42" s="241">
        <v>180</v>
      </c>
      <c r="H42" s="241">
        <f t="shared" si="1"/>
        <v>900</v>
      </c>
      <c r="I42" s="241">
        <f t="shared" si="2"/>
        <v>4650</v>
      </c>
      <c r="J42" s="242"/>
      <c r="L42" s="232"/>
    </row>
    <row r="43" spans="1:18" s="125" customFormat="1" ht="24.95" customHeight="1" x14ac:dyDescent="0.2">
      <c r="A43" s="239">
        <f t="shared" si="4"/>
        <v>1.2200000000000002</v>
      </c>
      <c r="B43" s="144" t="s">
        <v>659</v>
      </c>
      <c r="C43" s="240">
        <v>1</v>
      </c>
      <c r="D43" s="240" t="s">
        <v>6</v>
      </c>
      <c r="E43" s="241">
        <v>6000</v>
      </c>
      <c r="F43" s="241">
        <f t="shared" si="0"/>
        <v>6000</v>
      </c>
      <c r="G43" s="241">
        <v>1800</v>
      </c>
      <c r="H43" s="241">
        <f t="shared" si="1"/>
        <v>1800</v>
      </c>
      <c r="I43" s="241">
        <f t="shared" si="2"/>
        <v>7800</v>
      </c>
      <c r="J43" s="242" t="s">
        <v>660</v>
      </c>
      <c r="L43" s="232"/>
    </row>
    <row r="44" spans="1:18" s="125" customFormat="1" ht="24.95" customHeight="1" x14ac:dyDescent="0.2">
      <c r="A44" s="239">
        <f t="shared" si="4"/>
        <v>1.2300000000000002</v>
      </c>
      <c r="B44" s="144" t="s">
        <v>141</v>
      </c>
      <c r="C44" s="240">
        <v>1</v>
      </c>
      <c r="D44" s="240" t="s">
        <v>6</v>
      </c>
      <c r="E44" s="241">
        <v>6000</v>
      </c>
      <c r="F44" s="241">
        <f t="shared" si="0"/>
        <v>6000</v>
      </c>
      <c r="G44" s="241">
        <v>500</v>
      </c>
      <c r="H44" s="241">
        <f t="shared" si="1"/>
        <v>500</v>
      </c>
      <c r="I44" s="241">
        <f t="shared" si="2"/>
        <v>6500</v>
      </c>
      <c r="J44" s="242"/>
      <c r="L44" s="232"/>
    </row>
    <row r="45" spans="1:18" s="125" customFormat="1" ht="24.95" customHeight="1" x14ac:dyDescent="0.2">
      <c r="A45" s="239">
        <f t="shared" si="4"/>
        <v>1.2400000000000002</v>
      </c>
      <c r="B45" s="144" t="s">
        <v>142</v>
      </c>
      <c r="C45" s="240">
        <v>1</v>
      </c>
      <c r="D45" s="240" t="s">
        <v>6</v>
      </c>
      <c r="E45" s="241">
        <v>950</v>
      </c>
      <c r="F45" s="241">
        <f t="shared" si="0"/>
        <v>950</v>
      </c>
      <c r="G45" s="241">
        <v>100</v>
      </c>
      <c r="H45" s="241">
        <f t="shared" si="1"/>
        <v>100</v>
      </c>
      <c r="I45" s="241">
        <f t="shared" si="2"/>
        <v>1050</v>
      </c>
      <c r="J45" s="242"/>
      <c r="L45" s="232"/>
    </row>
    <row r="46" spans="1:18" s="125" customFormat="1" ht="24.95" customHeight="1" x14ac:dyDescent="0.2">
      <c r="A46" s="239">
        <f t="shared" si="4"/>
        <v>1.2500000000000002</v>
      </c>
      <c r="B46" s="144" t="s">
        <v>143</v>
      </c>
      <c r="C46" s="241">
        <v>1</v>
      </c>
      <c r="D46" s="240" t="s">
        <v>6</v>
      </c>
      <c r="E46" s="241">
        <v>4000</v>
      </c>
      <c r="F46" s="241">
        <f t="shared" si="0"/>
        <v>4000</v>
      </c>
      <c r="G46" s="241">
        <v>500</v>
      </c>
      <c r="H46" s="241">
        <f t="shared" si="1"/>
        <v>500</v>
      </c>
      <c r="I46" s="241">
        <f t="shared" si="2"/>
        <v>4500</v>
      </c>
      <c r="J46" s="242"/>
      <c r="L46" s="232"/>
    </row>
    <row r="47" spans="1:18" s="74" customFormat="1" ht="24.95" customHeight="1" x14ac:dyDescent="0.2">
      <c r="A47" s="239">
        <f t="shared" si="4"/>
        <v>1.2600000000000002</v>
      </c>
      <c r="B47" s="265" t="s">
        <v>144</v>
      </c>
      <c r="C47" s="266">
        <v>1</v>
      </c>
      <c r="D47" s="266" t="s">
        <v>6</v>
      </c>
      <c r="E47" s="267">
        <v>8000</v>
      </c>
      <c r="F47" s="241">
        <f t="shared" si="0"/>
        <v>8000</v>
      </c>
      <c r="G47" s="241">
        <v>2400</v>
      </c>
      <c r="H47" s="241">
        <f t="shared" si="1"/>
        <v>2400</v>
      </c>
      <c r="I47" s="241">
        <f t="shared" si="2"/>
        <v>10400</v>
      </c>
      <c r="J47" s="268"/>
      <c r="K47" s="125"/>
      <c r="L47" s="232"/>
      <c r="M47" s="125"/>
      <c r="N47" s="125"/>
      <c r="O47" s="125"/>
      <c r="P47" s="125"/>
      <c r="Q47" s="125"/>
      <c r="R47" s="125"/>
    </row>
    <row r="48" spans="1:18" s="74" customFormat="1" ht="24.95" customHeight="1" x14ac:dyDescent="0.2">
      <c r="A48" s="239">
        <f t="shared" si="4"/>
        <v>1.2700000000000002</v>
      </c>
      <c r="B48" s="276" t="s">
        <v>145</v>
      </c>
      <c r="C48" s="240">
        <v>1</v>
      </c>
      <c r="D48" s="240" t="s">
        <v>6</v>
      </c>
      <c r="E48" s="241">
        <v>12500</v>
      </c>
      <c r="F48" s="241">
        <f t="shared" si="0"/>
        <v>12500</v>
      </c>
      <c r="G48" s="241">
        <f>SUM(E48)*0.25</f>
        <v>3125</v>
      </c>
      <c r="H48" s="241">
        <f t="shared" si="1"/>
        <v>3125</v>
      </c>
      <c r="I48" s="241">
        <f t="shared" si="2"/>
        <v>15625</v>
      </c>
      <c r="J48" s="242"/>
      <c r="K48" s="125"/>
      <c r="L48" s="232"/>
      <c r="M48" s="125"/>
      <c r="N48" s="125"/>
      <c r="O48" s="125"/>
      <c r="P48" s="125"/>
      <c r="Q48" s="125"/>
      <c r="R48" s="125"/>
    </row>
    <row r="49" spans="1:18" s="74" customFormat="1" ht="24.95" customHeight="1" x14ac:dyDescent="0.2">
      <c r="A49" s="239">
        <f t="shared" si="4"/>
        <v>1.2800000000000002</v>
      </c>
      <c r="B49" s="243" t="s">
        <v>146</v>
      </c>
      <c r="C49" s="240">
        <v>1</v>
      </c>
      <c r="D49" s="240" t="s">
        <v>6</v>
      </c>
      <c r="E49" s="241">
        <v>4500</v>
      </c>
      <c r="F49" s="241">
        <f t="shared" si="0"/>
        <v>4500</v>
      </c>
      <c r="G49" s="241">
        <v>1350</v>
      </c>
      <c r="H49" s="241">
        <f t="shared" si="1"/>
        <v>1350</v>
      </c>
      <c r="I49" s="241">
        <f t="shared" si="2"/>
        <v>5850</v>
      </c>
      <c r="J49" s="242"/>
      <c r="K49" s="125"/>
      <c r="L49" s="232"/>
      <c r="M49" s="125"/>
      <c r="N49" s="125"/>
      <c r="O49" s="125"/>
      <c r="P49" s="125"/>
      <c r="Q49" s="125"/>
      <c r="R49" s="125"/>
    </row>
    <row r="50" spans="1:18" s="74" customFormat="1" ht="24.95" customHeight="1" x14ac:dyDescent="0.2">
      <c r="A50" s="239">
        <f t="shared" si="4"/>
        <v>1.2900000000000003</v>
      </c>
      <c r="B50" s="243" t="s">
        <v>147</v>
      </c>
      <c r="C50" s="240">
        <v>1</v>
      </c>
      <c r="D50" s="240" t="s">
        <v>6</v>
      </c>
      <c r="E50" s="241">
        <v>6500</v>
      </c>
      <c r="F50" s="241">
        <f t="shared" si="0"/>
        <v>6500</v>
      </c>
      <c r="G50" s="241">
        <v>1050</v>
      </c>
      <c r="H50" s="241">
        <f t="shared" si="1"/>
        <v>1050</v>
      </c>
      <c r="I50" s="241">
        <f t="shared" si="2"/>
        <v>7550</v>
      </c>
      <c r="J50" s="242"/>
      <c r="K50" s="125"/>
      <c r="L50" s="232"/>
      <c r="M50" s="125"/>
      <c r="N50" s="125"/>
      <c r="O50" s="125"/>
      <c r="P50" s="125"/>
      <c r="Q50" s="125"/>
      <c r="R50" s="125"/>
    </row>
    <row r="51" spans="1:18" s="74" customFormat="1" ht="24.95" customHeight="1" x14ac:dyDescent="0.2">
      <c r="A51" s="275">
        <f t="shared" si="4"/>
        <v>1.3000000000000003</v>
      </c>
      <c r="B51" s="243" t="s">
        <v>108</v>
      </c>
      <c r="C51" s="240">
        <v>1</v>
      </c>
      <c r="D51" s="240" t="s">
        <v>84</v>
      </c>
      <c r="E51" s="241">
        <v>300</v>
      </c>
      <c r="F51" s="241">
        <f t="shared" si="0"/>
        <v>300</v>
      </c>
      <c r="G51" s="241">
        <v>100</v>
      </c>
      <c r="H51" s="241">
        <f t="shared" si="1"/>
        <v>100</v>
      </c>
      <c r="I51" s="241">
        <f t="shared" si="2"/>
        <v>400</v>
      </c>
      <c r="J51" s="242"/>
      <c r="K51" s="125"/>
      <c r="L51" s="232"/>
      <c r="M51" s="125"/>
      <c r="N51" s="125"/>
      <c r="O51" s="125"/>
      <c r="P51" s="125"/>
      <c r="Q51" s="125"/>
      <c r="R51" s="125"/>
    </row>
    <row r="52" spans="1:18" s="74" customFormat="1" ht="24.95" customHeight="1" x14ac:dyDescent="0.2">
      <c r="A52" s="239">
        <f t="shared" si="4"/>
        <v>1.3100000000000003</v>
      </c>
      <c r="B52" s="243" t="s">
        <v>148</v>
      </c>
      <c r="C52" s="240">
        <v>1</v>
      </c>
      <c r="D52" s="240" t="s">
        <v>86</v>
      </c>
      <c r="E52" s="241">
        <v>700</v>
      </c>
      <c r="F52" s="241">
        <f t="shared" si="0"/>
        <v>700</v>
      </c>
      <c r="G52" s="241">
        <v>100</v>
      </c>
      <c r="H52" s="241">
        <f t="shared" si="1"/>
        <v>100</v>
      </c>
      <c r="I52" s="241">
        <f t="shared" si="2"/>
        <v>800</v>
      </c>
      <c r="J52" s="242"/>
      <c r="K52" s="125"/>
      <c r="L52" s="232"/>
      <c r="M52" s="125"/>
      <c r="N52" s="125"/>
      <c r="O52" s="125"/>
      <c r="P52" s="125"/>
      <c r="Q52" s="125"/>
      <c r="R52" s="125"/>
    </row>
    <row r="53" spans="1:18" s="74" customFormat="1" ht="24.95" customHeight="1" x14ac:dyDescent="0.2">
      <c r="A53" s="239">
        <f t="shared" si="4"/>
        <v>1.3200000000000003</v>
      </c>
      <c r="B53" s="243" t="s">
        <v>149</v>
      </c>
      <c r="C53" s="240">
        <v>1</v>
      </c>
      <c r="D53" s="240" t="s">
        <v>6</v>
      </c>
      <c r="E53" s="241">
        <v>1000</v>
      </c>
      <c r="F53" s="241">
        <f t="shared" si="0"/>
        <v>1000</v>
      </c>
      <c r="G53" s="241">
        <v>300</v>
      </c>
      <c r="H53" s="241">
        <f t="shared" si="1"/>
        <v>300</v>
      </c>
      <c r="I53" s="241">
        <f t="shared" si="2"/>
        <v>1300</v>
      </c>
      <c r="J53" s="242"/>
      <c r="K53" s="125"/>
      <c r="L53" s="232"/>
      <c r="M53" s="125"/>
      <c r="N53" s="125"/>
      <c r="O53" s="125"/>
      <c r="P53" s="125"/>
      <c r="Q53" s="125"/>
      <c r="R53" s="125"/>
    </row>
    <row r="54" spans="1:18" s="74" customFormat="1" ht="24.95" customHeight="1" x14ac:dyDescent="0.2">
      <c r="A54" s="239">
        <f t="shared" si="4"/>
        <v>1.3300000000000003</v>
      </c>
      <c r="B54" s="144" t="s">
        <v>150</v>
      </c>
      <c r="C54" s="240">
        <v>1</v>
      </c>
      <c r="D54" s="240" t="s">
        <v>151</v>
      </c>
      <c r="E54" s="241">
        <v>800</v>
      </c>
      <c r="F54" s="241">
        <f t="shared" si="0"/>
        <v>800</v>
      </c>
      <c r="G54" s="241">
        <v>200</v>
      </c>
      <c r="H54" s="241">
        <f t="shared" si="1"/>
        <v>200</v>
      </c>
      <c r="I54" s="241">
        <f t="shared" si="2"/>
        <v>1000</v>
      </c>
      <c r="J54" s="242"/>
      <c r="L54" s="232"/>
    </row>
    <row r="55" spans="1:18" s="74" customFormat="1" ht="24.95" customHeight="1" x14ac:dyDescent="0.2">
      <c r="A55" s="239">
        <f t="shared" si="4"/>
        <v>1.3400000000000003</v>
      </c>
      <c r="B55" s="144" t="s">
        <v>107</v>
      </c>
      <c r="C55" s="240">
        <v>1</v>
      </c>
      <c r="D55" s="240" t="s">
        <v>86</v>
      </c>
      <c r="E55" s="241">
        <v>900</v>
      </c>
      <c r="F55" s="241">
        <f t="shared" si="0"/>
        <v>900</v>
      </c>
      <c r="G55" s="241">
        <v>100</v>
      </c>
      <c r="H55" s="241">
        <f t="shared" si="1"/>
        <v>100</v>
      </c>
      <c r="I55" s="241">
        <f t="shared" si="2"/>
        <v>1000</v>
      </c>
      <c r="J55" s="242"/>
      <c r="L55" s="232"/>
    </row>
    <row r="56" spans="1:18" s="74" customFormat="1" ht="24.95" customHeight="1" x14ac:dyDescent="0.2">
      <c r="A56" s="239">
        <f t="shared" si="4"/>
        <v>1.3500000000000003</v>
      </c>
      <c r="B56" s="144" t="s">
        <v>152</v>
      </c>
      <c r="C56" s="240">
        <v>2</v>
      </c>
      <c r="D56" s="240" t="s">
        <v>84</v>
      </c>
      <c r="E56" s="241">
        <v>3500</v>
      </c>
      <c r="F56" s="241">
        <f t="shared" si="0"/>
        <v>7000</v>
      </c>
      <c r="G56" s="241">
        <v>500</v>
      </c>
      <c r="H56" s="241">
        <f t="shared" si="1"/>
        <v>1000</v>
      </c>
      <c r="I56" s="241">
        <f t="shared" si="2"/>
        <v>8000</v>
      </c>
      <c r="J56" s="242"/>
      <c r="L56" s="232"/>
    </row>
    <row r="57" spans="1:18" s="74" customFormat="1" ht="24.95" customHeight="1" x14ac:dyDescent="0.2">
      <c r="A57" s="239">
        <f t="shared" si="4"/>
        <v>1.3600000000000003</v>
      </c>
      <c r="B57" s="144" t="s">
        <v>153</v>
      </c>
      <c r="C57" s="241">
        <v>2</v>
      </c>
      <c r="D57" s="240" t="s">
        <v>84</v>
      </c>
      <c r="E57" s="241">
        <v>1500</v>
      </c>
      <c r="F57" s="241">
        <f t="shared" si="0"/>
        <v>3000</v>
      </c>
      <c r="G57" s="241">
        <v>500</v>
      </c>
      <c r="H57" s="241">
        <f t="shared" si="1"/>
        <v>1000</v>
      </c>
      <c r="I57" s="241">
        <f t="shared" si="2"/>
        <v>4000</v>
      </c>
      <c r="J57" s="242"/>
      <c r="L57" s="232"/>
    </row>
    <row r="58" spans="1:18" s="74" customFormat="1" ht="24.95" customHeight="1" x14ac:dyDescent="0.2">
      <c r="A58" s="239">
        <f t="shared" si="4"/>
        <v>1.3700000000000003</v>
      </c>
      <c r="B58" s="243" t="s">
        <v>154</v>
      </c>
      <c r="C58" s="240">
        <v>5</v>
      </c>
      <c r="D58" s="240" t="s">
        <v>98</v>
      </c>
      <c r="E58" s="241">
        <v>320</v>
      </c>
      <c r="F58" s="241">
        <f t="shared" si="0"/>
        <v>1600</v>
      </c>
      <c r="G58" s="241">
        <v>55</v>
      </c>
      <c r="H58" s="241">
        <f t="shared" si="1"/>
        <v>275</v>
      </c>
      <c r="I58" s="241">
        <f t="shared" si="2"/>
        <v>1875</v>
      </c>
      <c r="J58" s="242"/>
      <c r="L58" s="232"/>
    </row>
    <row r="59" spans="1:18" s="74" customFormat="1" ht="24.95" customHeight="1" x14ac:dyDescent="0.2">
      <c r="A59" s="239">
        <f t="shared" si="4"/>
        <v>1.3800000000000003</v>
      </c>
      <c r="B59" s="243" t="s">
        <v>155</v>
      </c>
      <c r="C59" s="240">
        <v>4</v>
      </c>
      <c r="D59" s="240" t="s">
        <v>156</v>
      </c>
      <c r="E59" s="241">
        <v>600</v>
      </c>
      <c r="F59" s="241">
        <f t="shared" si="0"/>
        <v>2400</v>
      </c>
      <c r="G59" s="241">
        <v>100</v>
      </c>
      <c r="H59" s="241">
        <f t="shared" si="1"/>
        <v>400</v>
      </c>
      <c r="I59" s="241">
        <f t="shared" si="2"/>
        <v>2800</v>
      </c>
      <c r="J59" s="242"/>
      <c r="L59" s="232"/>
    </row>
    <row r="60" spans="1:18" s="74" customFormat="1" ht="24.95" customHeight="1" x14ac:dyDescent="0.2">
      <c r="A60" s="239">
        <f t="shared" si="4"/>
        <v>1.3900000000000003</v>
      </c>
      <c r="B60" s="243" t="s">
        <v>653</v>
      </c>
      <c r="C60" s="240">
        <v>4</v>
      </c>
      <c r="D60" s="240" t="s">
        <v>6</v>
      </c>
      <c r="E60" s="241">
        <v>600</v>
      </c>
      <c r="F60" s="241">
        <f t="shared" si="0"/>
        <v>2400</v>
      </c>
      <c r="G60" s="241">
        <v>100</v>
      </c>
      <c r="H60" s="241">
        <f t="shared" si="1"/>
        <v>400</v>
      </c>
      <c r="I60" s="241">
        <f t="shared" si="2"/>
        <v>2800</v>
      </c>
      <c r="J60" s="242"/>
      <c r="L60" s="232"/>
    </row>
    <row r="61" spans="1:18" s="74" customFormat="1" ht="24.95" customHeight="1" x14ac:dyDescent="0.2">
      <c r="A61" s="275">
        <f t="shared" si="4"/>
        <v>1.4000000000000004</v>
      </c>
      <c r="B61" s="144" t="s">
        <v>157</v>
      </c>
      <c r="C61" s="240">
        <v>2</v>
      </c>
      <c r="D61" s="240" t="s">
        <v>6</v>
      </c>
      <c r="E61" s="241">
        <v>300</v>
      </c>
      <c r="F61" s="241">
        <f t="shared" si="0"/>
        <v>600</v>
      </c>
      <c r="G61" s="241">
        <v>100</v>
      </c>
      <c r="H61" s="241">
        <f t="shared" si="1"/>
        <v>200</v>
      </c>
      <c r="I61" s="241">
        <f t="shared" si="2"/>
        <v>800</v>
      </c>
      <c r="J61" s="242"/>
      <c r="L61" s="232"/>
    </row>
    <row r="62" spans="1:18" s="74" customFormat="1" ht="24.95" customHeight="1" x14ac:dyDescent="0.2">
      <c r="A62" s="239">
        <f t="shared" si="4"/>
        <v>1.4100000000000004</v>
      </c>
      <c r="B62" s="144" t="s">
        <v>158</v>
      </c>
      <c r="C62" s="240">
        <v>4</v>
      </c>
      <c r="D62" s="240" t="s">
        <v>87</v>
      </c>
      <c r="E62" s="241">
        <v>500</v>
      </c>
      <c r="F62" s="241">
        <f t="shared" si="0"/>
        <v>2000</v>
      </c>
      <c r="G62" s="241">
        <v>200</v>
      </c>
      <c r="H62" s="241">
        <f t="shared" si="1"/>
        <v>800</v>
      </c>
      <c r="I62" s="241">
        <f t="shared" si="2"/>
        <v>2800</v>
      </c>
      <c r="J62" s="242"/>
      <c r="L62" s="232"/>
    </row>
    <row r="63" spans="1:18" s="74" customFormat="1" ht="24.95" customHeight="1" x14ac:dyDescent="0.2">
      <c r="A63" s="239">
        <f t="shared" si="4"/>
        <v>1.4200000000000004</v>
      </c>
      <c r="B63" s="144" t="s">
        <v>159</v>
      </c>
      <c r="C63" s="240">
        <v>1</v>
      </c>
      <c r="D63" s="240" t="s">
        <v>86</v>
      </c>
      <c r="E63" s="241">
        <v>1500</v>
      </c>
      <c r="F63" s="241">
        <f t="shared" si="0"/>
        <v>1500</v>
      </c>
      <c r="G63" s="241">
        <v>500</v>
      </c>
      <c r="H63" s="241">
        <f t="shared" si="1"/>
        <v>500</v>
      </c>
      <c r="I63" s="241">
        <f t="shared" si="2"/>
        <v>2000</v>
      </c>
      <c r="J63" s="242"/>
      <c r="L63" s="232"/>
    </row>
    <row r="64" spans="1:18" s="74" customFormat="1" ht="24.95" customHeight="1" x14ac:dyDescent="0.2">
      <c r="A64" s="239">
        <f t="shared" si="4"/>
        <v>1.4300000000000004</v>
      </c>
      <c r="B64" s="144" t="s">
        <v>160</v>
      </c>
      <c r="C64" s="241">
        <v>1</v>
      </c>
      <c r="D64" s="240" t="s">
        <v>6</v>
      </c>
      <c r="E64" s="241">
        <v>2000</v>
      </c>
      <c r="F64" s="241">
        <f t="shared" si="0"/>
        <v>2000</v>
      </c>
      <c r="G64" s="241">
        <v>500</v>
      </c>
      <c r="H64" s="241">
        <f t="shared" si="1"/>
        <v>500</v>
      </c>
      <c r="I64" s="241">
        <f t="shared" si="2"/>
        <v>2500</v>
      </c>
      <c r="J64" s="242"/>
      <c r="L64" s="232"/>
    </row>
    <row r="65" spans="1:18" s="124" customFormat="1" ht="24.95" customHeight="1" x14ac:dyDescent="0.2">
      <c r="A65" s="239">
        <f t="shared" si="4"/>
        <v>1.4400000000000004</v>
      </c>
      <c r="B65" s="265" t="s">
        <v>161</v>
      </c>
      <c r="C65" s="266">
        <v>1</v>
      </c>
      <c r="D65" s="266" t="s">
        <v>6</v>
      </c>
      <c r="E65" s="267">
        <v>12000</v>
      </c>
      <c r="F65" s="241">
        <f t="shared" si="0"/>
        <v>12000</v>
      </c>
      <c r="G65" s="267">
        <v>3600</v>
      </c>
      <c r="H65" s="241">
        <f t="shared" si="1"/>
        <v>3600</v>
      </c>
      <c r="I65" s="241">
        <f t="shared" si="2"/>
        <v>15600</v>
      </c>
      <c r="J65" s="268"/>
      <c r="K65" s="74"/>
      <c r="L65" s="232"/>
      <c r="M65" s="74"/>
      <c r="N65" s="74"/>
      <c r="O65" s="74"/>
      <c r="P65" s="74"/>
      <c r="Q65" s="74"/>
      <c r="R65" s="74"/>
    </row>
    <row r="66" spans="1:18" s="74" customFormat="1" ht="24.95" customHeight="1" x14ac:dyDescent="0.2">
      <c r="A66" s="239"/>
      <c r="B66" s="243" t="s">
        <v>162</v>
      </c>
      <c r="C66" s="240"/>
      <c r="D66" s="240"/>
      <c r="E66" s="241"/>
      <c r="F66" s="241">
        <f t="shared" si="0"/>
        <v>0</v>
      </c>
      <c r="G66" s="241"/>
      <c r="H66" s="241">
        <f t="shared" si="1"/>
        <v>0</v>
      </c>
      <c r="I66" s="241">
        <f t="shared" si="2"/>
        <v>0</v>
      </c>
      <c r="J66" s="242"/>
      <c r="L66" s="232"/>
    </row>
    <row r="67" spans="1:18" s="74" customFormat="1" ht="24.95" customHeight="1" x14ac:dyDescent="0.2">
      <c r="A67" s="239">
        <v>1.45</v>
      </c>
      <c r="B67" s="243" t="s">
        <v>652</v>
      </c>
      <c r="C67" s="240">
        <v>1</v>
      </c>
      <c r="D67" s="240" t="s">
        <v>6</v>
      </c>
      <c r="E67" s="241">
        <v>2500</v>
      </c>
      <c r="F67" s="241">
        <f t="shared" si="0"/>
        <v>2500</v>
      </c>
      <c r="G67" s="241">
        <v>750</v>
      </c>
      <c r="H67" s="241">
        <f t="shared" si="1"/>
        <v>750</v>
      </c>
      <c r="I67" s="241">
        <f t="shared" si="2"/>
        <v>3250</v>
      </c>
      <c r="J67" s="242"/>
      <c r="L67" s="232"/>
    </row>
    <row r="68" spans="1:18" s="74" customFormat="1" ht="24.95" customHeight="1" x14ac:dyDescent="0.2">
      <c r="A68" s="277"/>
      <c r="B68" s="278" t="s">
        <v>163</v>
      </c>
      <c r="C68" s="279"/>
      <c r="D68" s="279"/>
      <c r="E68" s="280"/>
      <c r="F68" s="280">
        <f>SUM(F21:F67)</f>
        <v>144150</v>
      </c>
      <c r="G68" s="280"/>
      <c r="H68" s="280">
        <f>SUM(H21:H67)</f>
        <v>53600</v>
      </c>
      <c r="I68" s="280">
        <f>SUM(I21:I67)</f>
        <v>197750</v>
      </c>
      <c r="J68" s="281"/>
      <c r="K68" s="124"/>
      <c r="L68" s="233"/>
      <c r="M68" s="124">
        <f>SUM(H68,F68)</f>
        <v>197750</v>
      </c>
      <c r="N68" s="124"/>
      <c r="O68" s="124"/>
    </row>
    <row r="69" spans="1:18" s="124" customFormat="1" ht="24.95" customHeight="1" x14ac:dyDescent="0.2">
      <c r="A69" s="277"/>
      <c r="B69" s="282" t="s">
        <v>164</v>
      </c>
      <c r="C69" s="279">
        <v>128</v>
      </c>
      <c r="D69" s="279" t="s">
        <v>99</v>
      </c>
      <c r="E69" s="280"/>
      <c r="F69" s="280">
        <f>SUM(F68)*C69</f>
        <v>18451200</v>
      </c>
      <c r="G69" s="280"/>
      <c r="H69" s="280">
        <f>SUM(H68)*C69</f>
        <v>6860800</v>
      </c>
      <c r="I69" s="280">
        <f>SUM(I68)*C69</f>
        <v>25312000</v>
      </c>
      <c r="J69" s="281"/>
      <c r="L69" s="233">
        <f>SUM(H69,F69)</f>
        <v>25312000</v>
      </c>
      <c r="M69" s="74"/>
      <c r="N69" s="74"/>
      <c r="O69" s="74"/>
      <c r="P69" s="74"/>
      <c r="Q69" s="74"/>
      <c r="R69" s="74"/>
    </row>
    <row r="70" spans="1:18" s="74" customFormat="1" ht="24.95" customHeight="1" x14ac:dyDescent="0.2">
      <c r="A70" s="259">
        <v>2</v>
      </c>
      <c r="B70" s="264" t="s">
        <v>165</v>
      </c>
      <c r="C70" s="240"/>
      <c r="D70" s="240"/>
      <c r="E70" s="241"/>
      <c r="F70" s="241"/>
      <c r="G70" s="241"/>
      <c r="H70" s="241"/>
      <c r="I70" s="241"/>
      <c r="J70" s="242"/>
      <c r="L70" s="232"/>
    </row>
    <row r="71" spans="1:18" s="74" customFormat="1" ht="24.95" customHeight="1" x14ac:dyDescent="0.2">
      <c r="A71" s="239">
        <v>2.1</v>
      </c>
      <c r="B71" s="144" t="s">
        <v>126</v>
      </c>
      <c r="C71" s="240">
        <v>1</v>
      </c>
      <c r="D71" s="240" t="s">
        <v>99</v>
      </c>
      <c r="E71" s="241">
        <v>0</v>
      </c>
      <c r="F71" s="241">
        <f t="shared" ref="F71:F106" si="5">SUM(E71)*C71</f>
        <v>0</v>
      </c>
      <c r="G71" s="241">
        <v>500</v>
      </c>
      <c r="H71" s="241">
        <f t="shared" ref="H71:H106" si="6">SUM(G71)*C71</f>
        <v>500</v>
      </c>
      <c r="I71" s="241">
        <f t="shared" ref="I71:I106" si="7">SUM(H71,F71)</f>
        <v>500</v>
      </c>
      <c r="J71" s="242"/>
      <c r="L71" s="232"/>
    </row>
    <row r="72" spans="1:18" s="74" customFormat="1" ht="24.95" customHeight="1" x14ac:dyDescent="0.2">
      <c r="A72" s="239">
        <v>2.2000000000000002</v>
      </c>
      <c r="B72" s="144" t="s">
        <v>100</v>
      </c>
      <c r="C72" s="241">
        <v>21</v>
      </c>
      <c r="D72" s="240" t="s">
        <v>98</v>
      </c>
      <c r="E72" s="241">
        <v>0</v>
      </c>
      <c r="F72" s="241">
        <f t="shared" si="5"/>
        <v>0</v>
      </c>
      <c r="G72" s="241">
        <v>100</v>
      </c>
      <c r="H72" s="241">
        <f t="shared" si="6"/>
        <v>2100</v>
      </c>
      <c r="I72" s="241">
        <f t="shared" si="7"/>
        <v>2100</v>
      </c>
      <c r="J72" s="242"/>
      <c r="K72" s="124"/>
      <c r="L72" s="233"/>
      <c r="M72" s="124"/>
      <c r="N72" s="124"/>
      <c r="O72" s="124"/>
      <c r="P72" s="124"/>
      <c r="Q72" s="124"/>
      <c r="R72" s="124"/>
    </row>
    <row r="73" spans="1:18" s="74" customFormat="1" ht="24.95" customHeight="1" x14ac:dyDescent="0.2">
      <c r="A73" s="283">
        <v>2.2999999999999998</v>
      </c>
      <c r="B73" s="265" t="s">
        <v>101</v>
      </c>
      <c r="C73" s="266">
        <v>4</v>
      </c>
      <c r="D73" s="266" t="s">
        <v>98</v>
      </c>
      <c r="E73" s="267">
        <v>0</v>
      </c>
      <c r="F73" s="241">
        <f t="shared" si="5"/>
        <v>0</v>
      </c>
      <c r="G73" s="241">
        <v>250</v>
      </c>
      <c r="H73" s="241">
        <f t="shared" si="6"/>
        <v>1000</v>
      </c>
      <c r="I73" s="241">
        <f t="shared" si="7"/>
        <v>1000</v>
      </c>
      <c r="J73" s="268"/>
      <c r="L73" s="232"/>
    </row>
    <row r="74" spans="1:18" s="74" customFormat="1" ht="24.95" customHeight="1" x14ac:dyDescent="0.2">
      <c r="A74" s="239">
        <v>2.4</v>
      </c>
      <c r="B74" s="276" t="s">
        <v>127</v>
      </c>
      <c r="C74" s="240">
        <v>1</v>
      </c>
      <c r="D74" s="240" t="s">
        <v>6</v>
      </c>
      <c r="E74" s="241">
        <v>0</v>
      </c>
      <c r="F74" s="241">
        <f t="shared" si="5"/>
        <v>0</v>
      </c>
      <c r="G74" s="241">
        <v>500</v>
      </c>
      <c r="H74" s="241">
        <f t="shared" si="6"/>
        <v>500</v>
      </c>
      <c r="I74" s="241">
        <f t="shared" si="7"/>
        <v>500</v>
      </c>
      <c r="J74" s="242"/>
      <c r="L74" s="232"/>
    </row>
    <row r="75" spans="1:18" s="74" customFormat="1" ht="24.95" customHeight="1" x14ac:dyDescent="0.2">
      <c r="A75" s="239">
        <v>2.5</v>
      </c>
      <c r="B75" s="243" t="s">
        <v>97</v>
      </c>
      <c r="C75" s="240">
        <v>4</v>
      </c>
      <c r="D75" s="240" t="s">
        <v>98</v>
      </c>
      <c r="E75" s="241">
        <v>0</v>
      </c>
      <c r="F75" s="241">
        <f t="shared" si="5"/>
        <v>0</v>
      </c>
      <c r="G75" s="241">
        <v>50</v>
      </c>
      <c r="H75" s="241">
        <f t="shared" si="6"/>
        <v>200</v>
      </c>
      <c r="I75" s="241">
        <f t="shared" si="7"/>
        <v>200</v>
      </c>
      <c r="J75" s="242"/>
      <c r="L75" s="232"/>
    </row>
    <row r="76" spans="1:18" s="74" customFormat="1" ht="24.95" customHeight="1" x14ac:dyDescent="0.2">
      <c r="A76" s="239">
        <v>2.6</v>
      </c>
      <c r="B76" s="243" t="s">
        <v>130</v>
      </c>
      <c r="C76" s="240">
        <v>1</v>
      </c>
      <c r="D76" s="240" t="s">
        <v>99</v>
      </c>
      <c r="E76" s="241">
        <v>0</v>
      </c>
      <c r="F76" s="241">
        <f t="shared" si="5"/>
        <v>0</v>
      </c>
      <c r="G76" s="241">
        <v>1000</v>
      </c>
      <c r="H76" s="241">
        <f t="shared" si="6"/>
        <v>1000</v>
      </c>
      <c r="I76" s="241">
        <f t="shared" si="7"/>
        <v>1000</v>
      </c>
      <c r="J76" s="242"/>
      <c r="L76" s="232"/>
      <c r="P76" s="124"/>
      <c r="Q76" s="124"/>
      <c r="R76" s="124"/>
    </row>
    <row r="77" spans="1:18" s="74" customFormat="1" ht="24.95" customHeight="1" x14ac:dyDescent="0.2">
      <c r="A77" s="239">
        <v>2.7</v>
      </c>
      <c r="B77" s="243" t="s">
        <v>131</v>
      </c>
      <c r="C77" s="240">
        <v>1</v>
      </c>
      <c r="D77" s="240" t="s">
        <v>99</v>
      </c>
      <c r="E77" s="241">
        <v>0</v>
      </c>
      <c r="F77" s="241">
        <f t="shared" si="5"/>
        <v>0</v>
      </c>
      <c r="G77" s="241">
        <v>1000</v>
      </c>
      <c r="H77" s="241">
        <f t="shared" si="6"/>
        <v>1000</v>
      </c>
      <c r="I77" s="241">
        <f t="shared" si="7"/>
        <v>1000</v>
      </c>
      <c r="J77" s="242"/>
      <c r="L77" s="232"/>
    </row>
    <row r="78" spans="1:18" s="74" customFormat="1" ht="24.95" customHeight="1" x14ac:dyDescent="0.2">
      <c r="A78" s="239">
        <v>2.8</v>
      </c>
      <c r="B78" s="243" t="s">
        <v>132</v>
      </c>
      <c r="C78" s="240">
        <v>12</v>
      </c>
      <c r="D78" s="240" t="s">
        <v>98</v>
      </c>
      <c r="E78" s="241">
        <v>450</v>
      </c>
      <c r="F78" s="241">
        <f t="shared" si="5"/>
        <v>5400</v>
      </c>
      <c r="G78" s="241">
        <v>250</v>
      </c>
      <c r="H78" s="241">
        <f t="shared" si="6"/>
        <v>3000</v>
      </c>
      <c r="I78" s="241">
        <f t="shared" si="7"/>
        <v>8400</v>
      </c>
      <c r="J78" s="242"/>
      <c r="L78" s="232"/>
    </row>
    <row r="79" spans="1:18" s="74" customFormat="1" ht="24.95" customHeight="1" x14ac:dyDescent="0.2">
      <c r="A79" s="239">
        <v>2.9</v>
      </c>
      <c r="B79" s="243" t="s">
        <v>133</v>
      </c>
      <c r="C79" s="240">
        <v>1</v>
      </c>
      <c r="D79" s="240" t="s">
        <v>99</v>
      </c>
      <c r="E79" s="241">
        <v>1000</v>
      </c>
      <c r="F79" s="241">
        <f t="shared" si="5"/>
        <v>1000</v>
      </c>
      <c r="G79" s="241">
        <v>250</v>
      </c>
      <c r="H79" s="241">
        <f t="shared" si="6"/>
        <v>250</v>
      </c>
      <c r="I79" s="241">
        <f t="shared" si="7"/>
        <v>1250</v>
      </c>
      <c r="J79" s="242"/>
      <c r="L79" s="232"/>
    </row>
    <row r="80" spans="1:18" s="74" customFormat="1" ht="24.95" customHeight="1" x14ac:dyDescent="0.2">
      <c r="A80" s="239">
        <v>2.1</v>
      </c>
      <c r="B80" s="243" t="s">
        <v>166</v>
      </c>
      <c r="C80" s="240">
        <v>1</v>
      </c>
      <c r="D80" s="240" t="s">
        <v>99</v>
      </c>
      <c r="E80" s="241">
        <v>0</v>
      </c>
      <c r="F80" s="241">
        <f t="shared" si="5"/>
        <v>0</v>
      </c>
      <c r="G80" s="241">
        <v>2000</v>
      </c>
      <c r="H80" s="241">
        <f t="shared" si="6"/>
        <v>2000</v>
      </c>
      <c r="I80" s="241">
        <f t="shared" si="7"/>
        <v>2000</v>
      </c>
      <c r="J80" s="242"/>
      <c r="L80" s="232"/>
    </row>
    <row r="81" spans="1:18" s="74" customFormat="1" ht="24.95" customHeight="1" x14ac:dyDescent="0.2">
      <c r="A81" s="239">
        <v>2.11</v>
      </c>
      <c r="B81" s="144" t="s">
        <v>135</v>
      </c>
      <c r="C81" s="240">
        <v>1</v>
      </c>
      <c r="D81" s="240" t="s">
        <v>99</v>
      </c>
      <c r="E81" s="241">
        <v>3500</v>
      </c>
      <c r="F81" s="241">
        <f t="shared" si="5"/>
        <v>3500</v>
      </c>
      <c r="G81" s="241">
        <v>1500</v>
      </c>
      <c r="H81" s="241">
        <f t="shared" si="6"/>
        <v>1500</v>
      </c>
      <c r="I81" s="241">
        <f t="shared" si="7"/>
        <v>5000</v>
      </c>
      <c r="J81" s="242" t="s">
        <v>648</v>
      </c>
      <c r="L81" s="232"/>
    </row>
    <row r="82" spans="1:18" s="74" customFormat="1" ht="24.95" customHeight="1" x14ac:dyDescent="0.2">
      <c r="A82" s="239">
        <v>2.12</v>
      </c>
      <c r="B82" s="144" t="s">
        <v>136</v>
      </c>
      <c r="C82" s="240">
        <v>1</v>
      </c>
      <c r="D82" s="240" t="s">
        <v>99</v>
      </c>
      <c r="E82" s="241">
        <v>2000</v>
      </c>
      <c r="F82" s="241">
        <f t="shared" si="5"/>
        <v>2000</v>
      </c>
      <c r="G82" s="241">
        <v>1000</v>
      </c>
      <c r="H82" s="241">
        <f t="shared" si="6"/>
        <v>1000</v>
      </c>
      <c r="I82" s="241">
        <f t="shared" si="7"/>
        <v>3000</v>
      </c>
      <c r="J82" s="242" t="s">
        <v>648</v>
      </c>
      <c r="L82" s="232"/>
    </row>
    <row r="83" spans="1:18" s="74" customFormat="1" ht="24.95" customHeight="1" x14ac:dyDescent="0.2">
      <c r="A83" s="239">
        <v>2.13</v>
      </c>
      <c r="B83" s="144" t="s">
        <v>137</v>
      </c>
      <c r="C83" s="240">
        <v>1</v>
      </c>
      <c r="D83" s="240" t="s">
        <v>99</v>
      </c>
      <c r="E83" s="241">
        <v>6000</v>
      </c>
      <c r="F83" s="241">
        <f t="shared" si="5"/>
        <v>6000</v>
      </c>
      <c r="G83" s="241">
        <v>3000</v>
      </c>
      <c r="H83" s="241">
        <f t="shared" si="6"/>
        <v>3000</v>
      </c>
      <c r="I83" s="241">
        <f t="shared" si="7"/>
        <v>9000</v>
      </c>
      <c r="J83" s="242" t="s">
        <v>648</v>
      </c>
      <c r="L83" s="232"/>
    </row>
    <row r="84" spans="1:18" s="74" customFormat="1" ht="24.95" customHeight="1" x14ac:dyDescent="0.2">
      <c r="A84" s="239">
        <v>2.14</v>
      </c>
      <c r="B84" s="144" t="s">
        <v>138</v>
      </c>
      <c r="C84" s="241">
        <v>1</v>
      </c>
      <c r="D84" s="240" t="s">
        <v>99</v>
      </c>
      <c r="E84" s="241">
        <v>2000</v>
      </c>
      <c r="F84" s="241">
        <f t="shared" si="5"/>
        <v>2000</v>
      </c>
      <c r="G84" s="241">
        <v>1000</v>
      </c>
      <c r="H84" s="241">
        <f t="shared" si="6"/>
        <v>1000</v>
      </c>
      <c r="I84" s="241">
        <f t="shared" si="7"/>
        <v>3000</v>
      </c>
      <c r="J84" s="242" t="s">
        <v>648</v>
      </c>
      <c r="L84" s="232"/>
    </row>
    <row r="85" spans="1:18" s="74" customFormat="1" ht="24.95" customHeight="1" x14ac:dyDescent="0.2">
      <c r="A85" s="239">
        <v>2.15</v>
      </c>
      <c r="B85" s="144" t="s">
        <v>102</v>
      </c>
      <c r="C85" s="240">
        <v>17</v>
      </c>
      <c r="D85" s="240" t="s">
        <v>98</v>
      </c>
      <c r="E85" s="241">
        <v>150</v>
      </c>
      <c r="F85" s="241">
        <f t="shared" si="5"/>
        <v>2550</v>
      </c>
      <c r="G85" s="241">
        <v>80</v>
      </c>
      <c r="H85" s="241">
        <f t="shared" si="6"/>
        <v>1360</v>
      </c>
      <c r="I85" s="241">
        <f t="shared" si="7"/>
        <v>3910</v>
      </c>
      <c r="J85" s="242"/>
      <c r="L85" s="232"/>
    </row>
    <row r="86" spans="1:18" s="74" customFormat="1" ht="24.95" customHeight="1" x14ac:dyDescent="0.2">
      <c r="A86" s="239">
        <v>2.16</v>
      </c>
      <c r="B86" s="144" t="s">
        <v>103</v>
      </c>
      <c r="C86" s="240">
        <v>4</v>
      </c>
      <c r="D86" s="240" t="s">
        <v>98</v>
      </c>
      <c r="E86" s="241">
        <v>300</v>
      </c>
      <c r="F86" s="241">
        <f t="shared" si="5"/>
        <v>1200</v>
      </c>
      <c r="G86" s="241">
        <v>150</v>
      </c>
      <c r="H86" s="241">
        <f t="shared" si="6"/>
        <v>600</v>
      </c>
      <c r="I86" s="241">
        <f t="shared" si="7"/>
        <v>1800</v>
      </c>
      <c r="J86" s="242"/>
      <c r="L86" s="232"/>
    </row>
    <row r="87" spans="1:18" s="74" customFormat="1" ht="24.95" customHeight="1" x14ac:dyDescent="0.2">
      <c r="A87" s="239">
        <v>2.17</v>
      </c>
      <c r="B87" s="144" t="s">
        <v>139</v>
      </c>
      <c r="C87" s="240">
        <v>17</v>
      </c>
      <c r="D87" s="240" t="s">
        <v>98</v>
      </c>
      <c r="E87" s="241">
        <v>750</v>
      </c>
      <c r="F87" s="241">
        <f t="shared" si="5"/>
        <v>12750</v>
      </c>
      <c r="G87" s="241">
        <v>180</v>
      </c>
      <c r="H87" s="241">
        <f t="shared" si="6"/>
        <v>3060</v>
      </c>
      <c r="I87" s="241">
        <f t="shared" si="7"/>
        <v>15810</v>
      </c>
      <c r="J87" s="242"/>
      <c r="L87" s="232"/>
    </row>
    <row r="88" spans="1:18" s="74" customFormat="1" ht="24.95" customHeight="1" x14ac:dyDescent="0.2">
      <c r="A88" s="239">
        <v>2.1800000000000002</v>
      </c>
      <c r="B88" s="243" t="s">
        <v>140</v>
      </c>
      <c r="C88" s="240">
        <v>4</v>
      </c>
      <c r="D88" s="240" t="s">
        <v>98</v>
      </c>
      <c r="E88" s="241">
        <v>750</v>
      </c>
      <c r="F88" s="241">
        <f t="shared" si="5"/>
        <v>3000</v>
      </c>
      <c r="G88" s="241">
        <v>180</v>
      </c>
      <c r="H88" s="241">
        <f t="shared" si="6"/>
        <v>720</v>
      </c>
      <c r="I88" s="241">
        <f t="shared" si="7"/>
        <v>3720</v>
      </c>
      <c r="J88" s="242"/>
      <c r="L88" s="232"/>
    </row>
    <row r="89" spans="1:18" s="74" customFormat="1" ht="24.95" customHeight="1" x14ac:dyDescent="0.2">
      <c r="A89" s="239">
        <v>2.19</v>
      </c>
      <c r="B89" s="243" t="s">
        <v>659</v>
      </c>
      <c r="C89" s="240">
        <v>1</v>
      </c>
      <c r="D89" s="240" t="s">
        <v>6</v>
      </c>
      <c r="E89" s="241">
        <v>3000</v>
      </c>
      <c r="F89" s="241">
        <f t="shared" si="5"/>
        <v>3000</v>
      </c>
      <c r="G89" s="241">
        <f>SUM(E89)*0.3</f>
        <v>900</v>
      </c>
      <c r="H89" s="241">
        <f t="shared" si="6"/>
        <v>900</v>
      </c>
      <c r="I89" s="241">
        <f t="shared" si="7"/>
        <v>3900</v>
      </c>
      <c r="J89" s="242" t="s">
        <v>660</v>
      </c>
      <c r="L89" s="232"/>
    </row>
    <row r="90" spans="1:18" s="74" customFormat="1" ht="24.95" customHeight="1" x14ac:dyDescent="0.2">
      <c r="A90" s="239">
        <v>2.2000000000000002</v>
      </c>
      <c r="B90" s="276" t="s">
        <v>141</v>
      </c>
      <c r="C90" s="240">
        <v>1</v>
      </c>
      <c r="D90" s="240" t="s">
        <v>6</v>
      </c>
      <c r="E90" s="241">
        <v>6000</v>
      </c>
      <c r="F90" s="241">
        <f t="shared" si="5"/>
        <v>6000</v>
      </c>
      <c r="G90" s="241">
        <v>500</v>
      </c>
      <c r="H90" s="241">
        <f t="shared" si="6"/>
        <v>500</v>
      </c>
      <c r="I90" s="241">
        <f t="shared" si="7"/>
        <v>6500</v>
      </c>
      <c r="J90" s="242"/>
      <c r="L90" s="232"/>
    </row>
    <row r="91" spans="1:18" s="74" customFormat="1" ht="24.95" customHeight="1" x14ac:dyDescent="0.2">
      <c r="A91" s="239">
        <v>2.21</v>
      </c>
      <c r="B91" s="243" t="s">
        <v>142</v>
      </c>
      <c r="C91" s="240">
        <v>1</v>
      </c>
      <c r="D91" s="240" t="s">
        <v>6</v>
      </c>
      <c r="E91" s="241">
        <v>950</v>
      </c>
      <c r="F91" s="241">
        <f t="shared" si="5"/>
        <v>950</v>
      </c>
      <c r="G91" s="241">
        <v>100</v>
      </c>
      <c r="H91" s="241">
        <f t="shared" si="6"/>
        <v>100</v>
      </c>
      <c r="I91" s="241">
        <f t="shared" si="7"/>
        <v>1050</v>
      </c>
      <c r="J91" s="242"/>
      <c r="L91" s="232"/>
    </row>
    <row r="92" spans="1:18" s="124" customFormat="1" ht="24.95" customHeight="1" x14ac:dyDescent="0.2">
      <c r="A92" s="239">
        <v>2.2200000000000002</v>
      </c>
      <c r="B92" s="243" t="s">
        <v>106</v>
      </c>
      <c r="C92" s="240">
        <v>1</v>
      </c>
      <c r="D92" s="240" t="s">
        <v>6</v>
      </c>
      <c r="E92" s="241">
        <v>1500</v>
      </c>
      <c r="F92" s="241">
        <f t="shared" si="5"/>
        <v>1500</v>
      </c>
      <c r="G92" s="241">
        <v>300</v>
      </c>
      <c r="H92" s="241">
        <f t="shared" si="6"/>
        <v>300</v>
      </c>
      <c r="I92" s="241">
        <f t="shared" si="7"/>
        <v>1800</v>
      </c>
      <c r="J92" s="242"/>
      <c r="K92" s="74"/>
      <c r="L92" s="232"/>
      <c r="M92" s="74"/>
      <c r="N92" s="74"/>
      <c r="O92" s="74"/>
      <c r="P92" s="74"/>
      <c r="Q92" s="74"/>
      <c r="R92" s="74"/>
    </row>
    <row r="93" spans="1:18" s="74" customFormat="1" ht="24.95" customHeight="1" x14ac:dyDescent="0.2">
      <c r="A93" s="239">
        <v>2.23</v>
      </c>
      <c r="B93" s="243" t="s">
        <v>144</v>
      </c>
      <c r="C93" s="240">
        <v>1</v>
      </c>
      <c r="D93" s="240" t="s">
        <v>6</v>
      </c>
      <c r="E93" s="241">
        <v>8000</v>
      </c>
      <c r="F93" s="241">
        <f t="shared" si="5"/>
        <v>8000</v>
      </c>
      <c r="G93" s="241">
        <f>SUM(E93)*0.3</f>
        <v>2400</v>
      </c>
      <c r="H93" s="241">
        <f t="shared" si="6"/>
        <v>2400</v>
      </c>
      <c r="I93" s="241">
        <f t="shared" si="7"/>
        <v>10400</v>
      </c>
      <c r="J93" s="242"/>
      <c r="L93" s="232"/>
    </row>
    <row r="94" spans="1:18" s="74" customFormat="1" ht="24.95" customHeight="1" x14ac:dyDescent="0.2">
      <c r="A94" s="239">
        <v>2.2400000000000002</v>
      </c>
      <c r="B94" s="144" t="s">
        <v>145</v>
      </c>
      <c r="C94" s="240">
        <v>1</v>
      </c>
      <c r="D94" s="240" t="s">
        <v>6</v>
      </c>
      <c r="E94" s="241">
        <v>12500</v>
      </c>
      <c r="F94" s="241">
        <f t="shared" si="5"/>
        <v>12500</v>
      </c>
      <c r="G94" s="241">
        <f>SUM(E94)*0.25</f>
        <v>3125</v>
      </c>
      <c r="H94" s="241">
        <f t="shared" si="6"/>
        <v>3125</v>
      </c>
      <c r="I94" s="241">
        <f t="shared" si="7"/>
        <v>15625</v>
      </c>
      <c r="J94" s="242"/>
      <c r="L94" s="232"/>
    </row>
    <row r="95" spans="1:18" s="74" customFormat="1" ht="24.95" customHeight="1" x14ac:dyDescent="0.2">
      <c r="A95" s="239">
        <v>2.25</v>
      </c>
      <c r="B95" s="144" t="s">
        <v>146</v>
      </c>
      <c r="C95" s="240">
        <v>1</v>
      </c>
      <c r="D95" s="240" t="s">
        <v>6</v>
      </c>
      <c r="E95" s="241">
        <v>4500</v>
      </c>
      <c r="F95" s="241">
        <f t="shared" si="5"/>
        <v>4500</v>
      </c>
      <c r="G95" s="241">
        <f>SUM(E95)*0.3</f>
        <v>1350</v>
      </c>
      <c r="H95" s="241">
        <f t="shared" si="6"/>
        <v>1350</v>
      </c>
      <c r="I95" s="241">
        <f t="shared" si="7"/>
        <v>5850</v>
      </c>
      <c r="J95" s="242"/>
      <c r="K95" s="124"/>
      <c r="L95" s="233"/>
      <c r="M95" s="124"/>
      <c r="N95" s="124"/>
      <c r="O95" s="124"/>
    </row>
    <row r="96" spans="1:18" s="74" customFormat="1" ht="24.95" customHeight="1" x14ac:dyDescent="0.2">
      <c r="A96" s="239">
        <v>2.2599999999999998</v>
      </c>
      <c r="B96" s="144" t="s">
        <v>147</v>
      </c>
      <c r="C96" s="240">
        <v>1</v>
      </c>
      <c r="D96" s="240" t="s">
        <v>6</v>
      </c>
      <c r="E96" s="241">
        <v>6500</v>
      </c>
      <c r="F96" s="241">
        <f t="shared" si="5"/>
        <v>6500</v>
      </c>
      <c r="G96" s="241">
        <f t="shared" ref="G96" si="8">SUM(E96)*0.15</f>
        <v>975</v>
      </c>
      <c r="H96" s="241">
        <f t="shared" si="6"/>
        <v>975</v>
      </c>
      <c r="I96" s="241">
        <f t="shared" si="7"/>
        <v>7475</v>
      </c>
      <c r="J96" s="242"/>
      <c r="L96" s="232"/>
    </row>
    <row r="97" spans="1:18" s="74" customFormat="1" ht="24.95" customHeight="1" x14ac:dyDescent="0.2">
      <c r="A97" s="239">
        <v>2.27</v>
      </c>
      <c r="B97" s="144" t="s">
        <v>108</v>
      </c>
      <c r="C97" s="241">
        <v>1</v>
      </c>
      <c r="D97" s="240" t="s">
        <v>84</v>
      </c>
      <c r="E97" s="241">
        <v>300</v>
      </c>
      <c r="F97" s="241">
        <f t="shared" si="5"/>
        <v>300</v>
      </c>
      <c r="G97" s="241">
        <v>100</v>
      </c>
      <c r="H97" s="241">
        <f t="shared" si="6"/>
        <v>100</v>
      </c>
      <c r="I97" s="241">
        <f t="shared" si="7"/>
        <v>400</v>
      </c>
      <c r="J97" s="242"/>
      <c r="L97" s="232"/>
    </row>
    <row r="98" spans="1:18" s="74" customFormat="1" ht="24.95" customHeight="1" x14ac:dyDescent="0.2">
      <c r="A98" s="239">
        <v>2.2799999999999998</v>
      </c>
      <c r="B98" s="243" t="s">
        <v>148</v>
      </c>
      <c r="C98" s="240">
        <v>1</v>
      </c>
      <c r="D98" s="240" t="s">
        <v>86</v>
      </c>
      <c r="E98" s="241">
        <v>700</v>
      </c>
      <c r="F98" s="241">
        <f t="shared" si="5"/>
        <v>700</v>
      </c>
      <c r="G98" s="241">
        <v>100</v>
      </c>
      <c r="H98" s="241">
        <f t="shared" si="6"/>
        <v>100</v>
      </c>
      <c r="I98" s="241">
        <f t="shared" si="7"/>
        <v>800</v>
      </c>
      <c r="J98" s="242"/>
      <c r="L98" s="232"/>
    </row>
    <row r="99" spans="1:18" s="74" customFormat="1" ht="24.95" customHeight="1" x14ac:dyDescent="0.2">
      <c r="A99" s="239">
        <v>2.29</v>
      </c>
      <c r="B99" s="243" t="s">
        <v>149</v>
      </c>
      <c r="C99" s="240">
        <v>1</v>
      </c>
      <c r="D99" s="240" t="s">
        <v>6</v>
      </c>
      <c r="E99" s="241">
        <v>1000</v>
      </c>
      <c r="F99" s="241">
        <f t="shared" si="5"/>
        <v>1000</v>
      </c>
      <c r="G99" s="241">
        <v>300</v>
      </c>
      <c r="H99" s="241">
        <f t="shared" si="6"/>
        <v>300</v>
      </c>
      <c r="I99" s="241">
        <f t="shared" si="7"/>
        <v>1300</v>
      </c>
      <c r="J99" s="242"/>
      <c r="L99" s="232"/>
      <c r="P99" s="124"/>
      <c r="Q99" s="124"/>
      <c r="R99" s="124"/>
    </row>
    <row r="100" spans="1:18" s="74" customFormat="1" ht="24.95" customHeight="1" x14ac:dyDescent="0.2">
      <c r="A100" s="239">
        <v>2.2999999999999998</v>
      </c>
      <c r="B100" s="243" t="s">
        <v>150</v>
      </c>
      <c r="C100" s="240">
        <v>1</v>
      </c>
      <c r="D100" s="240" t="s">
        <v>151</v>
      </c>
      <c r="E100" s="241">
        <v>800</v>
      </c>
      <c r="F100" s="241">
        <f t="shared" si="5"/>
        <v>800</v>
      </c>
      <c r="G100" s="241">
        <v>200</v>
      </c>
      <c r="H100" s="241">
        <f t="shared" si="6"/>
        <v>200</v>
      </c>
      <c r="I100" s="241">
        <f t="shared" si="7"/>
        <v>1000</v>
      </c>
      <c r="J100" s="242"/>
      <c r="L100" s="232"/>
    </row>
    <row r="101" spans="1:18" s="74" customFormat="1" ht="24.95" customHeight="1" x14ac:dyDescent="0.2">
      <c r="A101" s="239">
        <v>2.31</v>
      </c>
      <c r="B101" s="144" t="s">
        <v>107</v>
      </c>
      <c r="C101" s="240">
        <v>1</v>
      </c>
      <c r="D101" s="240" t="s">
        <v>86</v>
      </c>
      <c r="E101" s="241">
        <v>900</v>
      </c>
      <c r="F101" s="241">
        <f t="shared" si="5"/>
        <v>900</v>
      </c>
      <c r="G101" s="241">
        <v>100</v>
      </c>
      <c r="H101" s="241">
        <f t="shared" si="6"/>
        <v>100</v>
      </c>
      <c r="I101" s="241">
        <f t="shared" si="7"/>
        <v>1000</v>
      </c>
      <c r="J101" s="242"/>
      <c r="L101" s="232"/>
    </row>
    <row r="102" spans="1:18" s="74" customFormat="1" ht="24.95" customHeight="1" x14ac:dyDescent="0.2">
      <c r="A102" s="239">
        <v>2.3199999999999901</v>
      </c>
      <c r="B102" s="144" t="s">
        <v>154</v>
      </c>
      <c r="C102" s="240">
        <v>4</v>
      </c>
      <c r="D102" s="240" t="s">
        <v>98</v>
      </c>
      <c r="E102" s="241">
        <v>320</v>
      </c>
      <c r="F102" s="241">
        <f t="shared" si="5"/>
        <v>1280</v>
      </c>
      <c r="G102" s="241">
        <v>55</v>
      </c>
      <c r="H102" s="241">
        <f t="shared" si="6"/>
        <v>220</v>
      </c>
      <c r="I102" s="241">
        <f t="shared" si="7"/>
        <v>1500</v>
      </c>
      <c r="J102" s="242"/>
      <c r="L102" s="232"/>
    </row>
    <row r="103" spans="1:18" s="74" customFormat="1" ht="24.95" customHeight="1" x14ac:dyDescent="0.2">
      <c r="A103" s="239">
        <v>2.33</v>
      </c>
      <c r="B103" s="144" t="s">
        <v>155</v>
      </c>
      <c r="C103" s="240">
        <v>1</v>
      </c>
      <c r="D103" s="240" t="s">
        <v>156</v>
      </c>
      <c r="E103" s="241">
        <v>600</v>
      </c>
      <c r="F103" s="241">
        <f t="shared" si="5"/>
        <v>600</v>
      </c>
      <c r="G103" s="241">
        <v>100</v>
      </c>
      <c r="H103" s="241">
        <f t="shared" si="6"/>
        <v>100</v>
      </c>
      <c r="I103" s="241">
        <f t="shared" si="7"/>
        <v>700</v>
      </c>
      <c r="J103" s="242"/>
      <c r="L103" s="232"/>
    </row>
    <row r="104" spans="1:18" s="74" customFormat="1" ht="24.95" customHeight="1" x14ac:dyDescent="0.2">
      <c r="A104" s="239">
        <v>2.3399999999999901</v>
      </c>
      <c r="B104" s="144" t="s">
        <v>157</v>
      </c>
      <c r="C104" s="241">
        <v>1</v>
      </c>
      <c r="D104" s="240" t="s">
        <v>6</v>
      </c>
      <c r="E104" s="241">
        <v>300</v>
      </c>
      <c r="F104" s="241">
        <f t="shared" si="5"/>
        <v>300</v>
      </c>
      <c r="G104" s="241">
        <v>100</v>
      </c>
      <c r="H104" s="241">
        <f t="shared" si="6"/>
        <v>100</v>
      </c>
      <c r="I104" s="241">
        <f t="shared" si="7"/>
        <v>400</v>
      </c>
      <c r="J104" s="242"/>
      <c r="L104" s="232"/>
    </row>
    <row r="105" spans="1:18" s="74" customFormat="1" ht="24.95" customHeight="1" x14ac:dyDescent="0.2">
      <c r="A105" s="283">
        <v>2.35</v>
      </c>
      <c r="B105" s="265" t="s">
        <v>158</v>
      </c>
      <c r="C105" s="266">
        <v>3</v>
      </c>
      <c r="D105" s="266" t="s">
        <v>87</v>
      </c>
      <c r="E105" s="267">
        <v>500</v>
      </c>
      <c r="F105" s="241">
        <f t="shared" si="5"/>
        <v>1500</v>
      </c>
      <c r="G105" s="267">
        <v>200</v>
      </c>
      <c r="H105" s="241">
        <f t="shared" si="6"/>
        <v>600</v>
      </c>
      <c r="I105" s="241">
        <f t="shared" si="7"/>
        <v>2100</v>
      </c>
      <c r="J105" s="268"/>
      <c r="L105" s="232"/>
    </row>
    <row r="106" spans="1:18" s="124" customFormat="1" ht="24.95" customHeight="1" x14ac:dyDescent="0.2">
      <c r="A106" s="239">
        <v>2.3599999999999901</v>
      </c>
      <c r="B106" s="243" t="s">
        <v>167</v>
      </c>
      <c r="C106" s="240">
        <v>1</v>
      </c>
      <c r="D106" s="240" t="s">
        <v>6</v>
      </c>
      <c r="E106" s="241">
        <v>6000</v>
      </c>
      <c r="F106" s="241">
        <f t="shared" si="5"/>
        <v>6000</v>
      </c>
      <c r="G106" s="241">
        <f>SUM(E106)*0.3</f>
        <v>1800</v>
      </c>
      <c r="H106" s="241">
        <f t="shared" si="6"/>
        <v>1800</v>
      </c>
      <c r="I106" s="241">
        <f t="shared" si="7"/>
        <v>7800</v>
      </c>
      <c r="J106" s="242"/>
      <c r="K106" s="74"/>
      <c r="L106" s="232"/>
      <c r="M106" s="74"/>
      <c r="N106" s="74"/>
      <c r="O106" s="74"/>
      <c r="P106" s="74"/>
      <c r="Q106" s="74"/>
      <c r="R106" s="74"/>
    </row>
    <row r="107" spans="1:18" s="124" customFormat="1" ht="24.95" customHeight="1" x14ac:dyDescent="0.2">
      <c r="A107" s="277"/>
      <c r="B107" s="282" t="s">
        <v>168</v>
      </c>
      <c r="C107" s="279"/>
      <c r="D107" s="279"/>
      <c r="E107" s="280"/>
      <c r="F107" s="280">
        <f>SUM(F71:F106)</f>
        <v>95730</v>
      </c>
      <c r="G107" s="280"/>
      <c r="H107" s="280">
        <f>SUM(H71:H106)</f>
        <v>37060</v>
      </c>
      <c r="I107" s="280">
        <f>SUM(I71:I106)</f>
        <v>132790</v>
      </c>
      <c r="J107" s="281"/>
      <c r="L107" s="233"/>
      <c r="N107" s="74"/>
      <c r="O107" s="74"/>
      <c r="P107" s="74"/>
      <c r="Q107" s="74"/>
      <c r="R107" s="74"/>
    </row>
    <row r="108" spans="1:18" s="74" customFormat="1" ht="24.95" customHeight="1" x14ac:dyDescent="0.2">
      <c r="A108" s="277"/>
      <c r="B108" s="282" t="s">
        <v>169</v>
      </c>
      <c r="C108" s="279">
        <v>9</v>
      </c>
      <c r="D108" s="279" t="s">
        <v>99</v>
      </c>
      <c r="E108" s="280"/>
      <c r="F108" s="280">
        <f>SUM(F107)*C108</f>
        <v>861570</v>
      </c>
      <c r="G108" s="280"/>
      <c r="H108" s="280">
        <f>SUM(H107)*C108</f>
        <v>333540</v>
      </c>
      <c r="I108" s="280">
        <f>SUM(I107)*C108</f>
        <v>1195110</v>
      </c>
      <c r="J108" s="281"/>
      <c r="K108" s="124"/>
      <c r="L108" s="233">
        <f>SUM(H108,F108)</f>
        <v>1195110</v>
      </c>
      <c r="M108" s="124"/>
    </row>
    <row r="109" spans="1:18" s="74" customFormat="1" ht="24.95" customHeight="1" x14ac:dyDescent="0.2">
      <c r="A109" s="259">
        <v>3</v>
      </c>
      <c r="B109" s="264" t="s">
        <v>170</v>
      </c>
      <c r="C109" s="262"/>
      <c r="D109" s="261"/>
      <c r="E109" s="262"/>
      <c r="F109" s="262"/>
      <c r="G109" s="262"/>
      <c r="H109" s="262"/>
      <c r="I109" s="262"/>
      <c r="J109" s="263"/>
      <c r="K109" s="124"/>
      <c r="L109" s="233"/>
      <c r="M109" s="124"/>
      <c r="N109" s="124"/>
      <c r="O109" s="124"/>
    </row>
    <row r="110" spans="1:18" s="74" customFormat="1" ht="24.95" customHeight="1" x14ac:dyDescent="0.2">
      <c r="A110" s="259">
        <v>3.1</v>
      </c>
      <c r="B110" s="260" t="s">
        <v>171</v>
      </c>
      <c r="C110" s="261"/>
      <c r="D110" s="261"/>
      <c r="E110" s="262"/>
      <c r="F110" s="262">
        <f t="shared" ref="F110:F152" si="9">SUM(E110)*C110</f>
        <v>0</v>
      </c>
      <c r="G110" s="262"/>
      <c r="H110" s="262">
        <f t="shared" ref="H110:H152" si="10">SUM(G110)*C110</f>
        <v>0</v>
      </c>
      <c r="I110" s="262">
        <f t="shared" ref="I110:I152" si="11">SUM(H110,F110)</f>
        <v>0</v>
      </c>
      <c r="J110" s="263"/>
      <c r="K110" s="124"/>
      <c r="L110" s="233"/>
      <c r="M110" s="124"/>
      <c r="N110" s="124"/>
      <c r="O110" s="124"/>
    </row>
    <row r="111" spans="1:18" s="74" customFormat="1" ht="24.95" customHeight="1" x14ac:dyDescent="0.2">
      <c r="A111" s="239" t="s">
        <v>172</v>
      </c>
      <c r="B111" s="243" t="s">
        <v>126</v>
      </c>
      <c r="C111" s="240">
        <v>1</v>
      </c>
      <c r="D111" s="240" t="s">
        <v>99</v>
      </c>
      <c r="E111" s="241">
        <v>0</v>
      </c>
      <c r="F111" s="241">
        <f t="shared" si="9"/>
        <v>0</v>
      </c>
      <c r="G111" s="241">
        <v>2500</v>
      </c>
      <c r="H111" s="241">
        <f t="shared" si="10"/>
        <v>2500</v>
      </c>
      <c r="I111" s="241">
        <f t="shared" si="11"/>
        <v>2500</v>
      </c>
      <c r="J111" s="242"/>
      <c r="L111" s="232"/>
    </row>
    <row r="112" spans="1:18" s="74" customFormat="1" ht="24.95" customHeight="1" x14ac:dyDescent="0.2">
      <c r="A112" s="239" t="s">
        <v>173</v>
      </c>
      <c r="B112" s="243" t="s">
        <v>100</v>
      </c>
      <c r="C112" s="240">
        <v>105</v>
      </c>
      <c r="D112" s="240" t="s">
        <v>98</v>
      </c>
      <c r="E112" s="241">
        <v>0</v>
      </c>
      <c r="F112" s="241">
        <f t="shared" si="9"/>
        <v>0</v>
      </c>
      <c r="G112" s="241">
        <v>100</v>
      </c>
      <c r="H112" s="241">
        <f t="shared" si="10"/>
        <v>10500</v>
      </c>
      <c r="I112" s="241">
        <f t="shared" si="11"/>
        <v>10500</v>
      </c>
      <c r="J112" s="242"/>
      <c r="L112" s="232"/>
    </row>
    <row r="113" spans="1:18" s="74" customFormat="1" ht="24.95" customHeight="1" x14ac:dyDescent="0.2">
      <c r="A113" s="239" t="s">
        <v>174</v>
      </c>
      <c r="B113" s="144" t="s">
        <v>101</v>
      </c>
      <c r="C113" s="240">
        <v>30</v>
      </c>
      <c r="D113" s="240" t="s">
        <v>98</v>
      </c>
      <c r="E113" s="241">
        <v>0</v>
      </c>
      <c r="F113" s="241">
        <f t="shared" si="9"/>
        <v>0</v>
      </c>
      <c r="G113" s="241">
        <v>250</v>
      </c>
      <c r="H113" s="241">
        <f t="shared" si="10"/>
        <v>7500</v>
      </c>
      <c r="I113" s="241">
        <f t="shared" si="11"/>
        <v>7500</v>
      </c>
      <c r="J113" s="242"/>
      <c r="L113" s="232"/>
      <c r="P113" s="124"/>
      <c r="Q113" s="124"/>
      <c r="R113" s="124"/>
    </row>
    <row r="114" spans="1:18" s="74" customFormat="1" ht="24.95" customHeight="1" x14ac:dyDescent="0.2">
      <c r="A114" s="239" t="s">
        <v>175</v>
      </c>
      <c r="B114" s="144" t="s">
        <v>127</v>
      </c>
      <c r="C114" s="240">
        <v>1</v>
      </c>
      <c r="D114" s="240" t="s">
        <v>6</v>
      </c>
      <c r="E114" s="241">
        <v>0</v>
      </c>
      <c r="F114" s="241">
        <f t="shared" si="9"/>
        <v>0</v>
      </c>
      <c r="G114" s="241">
        <v>500</v>
      </c>
      <c r="H114" s="241">
        <f t="shared" si="10"/>
        <v>500</v>
      </c>
      <c r="I114" s="241">
        <f t="shared" si="11"/>
        <v>500</v>
      </c>
      <c r="J114" s="242"/>
      <c r="L114" s="232"/>
      <c r="P114" s="124"/>
      <c r="Q114" s="124"/>
      <c r="R114" s="124"/>
    </row>
    <row r="115" spans="1:18" s="74" customFormat="1" ht="24.95" customHeight="1" x14ac:dyDescent="0.2">
      <c r="A115" s="239" t="s">
        <v>176</v>
      </c>
      <c r="B115" s="144" t="s">
        <v>177</v>
      </c>
      <c r="C115" s="240">
        <v>4</v>
      </c>
      <c r="D115" s="240" t="s">
        <v>6</v>
      </c>
      <c r="E115" s="241">
        <v>0</v>
      </c>
      <c r="F115" s="241">
        <f t="shared" si="9"/>
        <v>0</v>
      </c>
      <c r="G115" s="241">
        <v>500</v>
      </c>
      <c r="H115" s="241">
        <f t="shared" si="10"/>
        <v>2000</v>
      </c>
      <c r="I115" s="241">
        <f t="shared" si="11"/>
        <v>2000</v>
      </c>
      <c r="J115" s="242"/>
      <c r="L115" s="232"/>
    </row>
    <row r="116" spans="1:18" s="74" customFormat="1" ht="24.95" customHeight="1" x14ac:dyDescent="0.2">
      <c r="A116" s="239" t="s">
        <v>178</v>
      </c>
      <c r="B116" s="144" t="s">
        <v>97</v>
      </c>
      <c r="C116" s="241">
        <v>30</v>
      </c>
      <c r="D116" s="240" t="s">
        <v>98</v>
      </c>
      <c r="E116" s="241">
        <v>0</v>
      </c>
      <c r="F116" s="241">
        <f t="shared" si="9"/>
        <v>0</v>
      </c>
      <c r="G116" s="241">
        <v>50</v>
      </c>
      <c r="H116" s="241">
        <f t="shared" si="10"/>
        <v>1500</v>
      </c>
      <c r="I116" s="241">
        <f t="shared" si="11"/>
        <v>1500</v>
      </c>
      <c r="J116" s="242"/>
      <c r="L116" s="232"/>
    </row>
    <row r="117" spans="1:18" s="74" customFormat="1" ht="24.95" customHeight="1" x14ac:dyDescent="0.2">
      <c r="A117" s="283" t="s">
        <v>179</v>
      </c>
      <c r="B117" s="265" t="s">
        <v>130</v>
      </c>
      <c r="C117" s="266">
        <v>1</v>
      </c>
      <c r="D117" s="266" t="s">
        <v>99</v>
      </c>
      <c r="E117" s="267">
        <v>0</v>
      </c>
      <c r="F117" s="241">
        <f t="shared" si="9"/>
        <v>0</v>
      </c>
      <c r="G117" s="267">
        <v>5000</v>
      </c>
      <c r="H117" s="241">
        <f t="shared" si="10"/>
        <v>5000</v>
      </c>
      <c r="I117" s="241">
        <f t="shared" si="11"/>
        <v>5000</v>
      </c>
      <c r="J117" s="268"/>
      <c r="L117" s="232"/>
    </row>
    <row r="118" spans="1:18" s="74" customFormat="1" ht="24.95" customHeight="1" x14ac:dyDescent="0.2">
      <c r="A118" s="239" t="s">
        <v>180</v>
      </c>
      <c r="B118" s="276" t="s">
        <v>131</v>
      </c>
      <c r="C118" s="240">
        <v>1</v>
      </c>
      <c r="D118" s="240" t="s">
        <v>99</v>
      </c>
      <c r="E118" s="241">
        <v>0</v>
      </c>
      <c r="F118" s="241">
        <f t="shared" si="9"/>
        <v>0</v>
      </c>
      <c r="G118" s="241">
        <v>8000</v>
      </c>
      <c r="H118" s="241">
        <f t="shared" si="10"/>
        <v>8000</v>
      </c>
      <c r="I118" s="241">
        <f t="shared" si="11"/>
        <v>8000</v>
      </c>
      <c r="J118" s="242"/>
      <c r="L118" s="232"/>
    </row>
    <row r="119" spans="1:18" s="74" customFormat="1" ht="24.95" customHeight="1" x14ac:dyDescent="0.2">
      <c r="A119" s="239" t="s">
        <v>181</v>
      </c>
      <c r="B119" s="243" t="s">
        <v>132</v>
      </c>
      <c r="C119" s="240">
        <v>25</v>
      </c>
      <c r="D119" s="240" t="s">
        <v>98</v>
      </c>
      <c r="E119" s="241">
        <v>450</v>
      </c>
      <c r="F119" s="241">
        <f t="shared" si="9"/>
        <v>11250</v>
      </c>
      <c r="G119" s="241">
        <v>250</v>
      </c>
      <c r="H119" s="241">
        <f t="shared" si="10"/>
        <v>6250</v>
      </c>
      <c r="I119" s="241">
        <f t="shared" si="11"/>
        <v>17500</v>
      </c>
      <c r="J119" s="242"/>
      <c r="L119" s="232"/>
    </row>
    <row r="120" spans="1:18" s="74" customFormat="1" ht="24.95" customHeight="1" x14ac:dyDescent="0.2">
      <c r="A120" s="239" t="s">
        <v>182</v>
      </c>
      <c r="B120" s="243" t="s">
        <v>133</v>
      </c>
      <c r="C120" s="240">
        <v>1</v>
      </c>
      <c r="D120" s="240" t="s">
        <v>99</v>
      </c>
      <c r="E120" s="241">
        <v>2500</v>
      </c>
      <c r="F120" s="241">
        <f t="shared" si="9"/>
        <v>2500</v>
      </c>
      <c r="G120" s="241">
        <v>250</v>
      </c>
      <c r="H120" s="241">
        <f t="shared" si="10"/>
        <v>250</v>
      </c>
      <c r="I120" s="241">
        <f t="shared" si="11"/>
        <v>2750</v>
      </c>
      <c r="J120" s="242"/>
      <c r="L120" s="232"/>
    </row>
    <row r="121" spans="1:18" s="74" customFormat="1" ht="24.95" customHeight="1" x14ac:dyDescent="0.2">
      <c r="A121" s="239" t="s">
        <v>183</v>
      </c>
      <c r="B121" s="243" t="s">
        <v>184</v>
      </c>
      <c r="C121" s="240">
        <v>4</v>
      </c>
      <c r="D121" s="240" t="s">
        <v>98</v>
      </c>
      <c r="E121" s="241">
        <v>0</v>
      </c>
      <c r="F121" s="241">
        <f t="shared" si="9"/>
        <v>0</v>
      </c>
      <c r="G121" s="241">
        <v>150</v>
      </c>
      <c r="H121" s="241">
        <f t="shared" si="10"/>
        <v>600</v>
      </c>
      <c r="I121" s="241">
        <f t="shared" si="11"/>
        <v>600</v>
      </c>
      <c r="J121" s="263"/>
      <c r="L121" s="232"/>
    </row>
    <row r="122" spans="1:18" s="74" customFormat="1" ht="24.95" customHeight="1" x14ac:dyDescent="0.2">
      <c r="A122" s="239" t="s">
        <v>185</v>
      </c>
      <c r="B122" s="243" t="s">
        <v>186</v>
      </c>
      <c r="C122" s="240">
        <v>2</v>
      </c>
      <c r="D122" s="240" t="s">
        <v>151</v>
      </c>
      <c r="E122" s="241">
        <v>0</v>
      </c>
      <c r="F122" s="241">
        <f t="shared" si="9"/>
        <v>0</v>
      </c>
      <c r="G122" s="241">
        <v>500</v>
      </c>
      <c r="H122" s="241">
        <f t="shared" si="10"/>
        <v>1000</v>
      </c>
      <c r="I122" s="241">
        <f t="shared" si="11"/>
        <v>1000</v>
      </c>
      <c r="J122" s="242"/>
      <c r="L122" s="232"/>
    </row>
    <row r="123" spans="1:18" s="74" customFormat="1" ht="24.95" customHeight="1" x14ac:dyDescent="0.2">
      <c r="A123" s="239" t="s">
        <v>187</v>
      </c>
      <c r="B123" s="243" t="s">
        <v>166</v>
      </c>
      <c r="C123" s="240">
        <v>1</v>
      </c>
      <c r="D123" s="240" t="s">
        <v>99</v>
      </c>
      <c r="E123" s="241">
        <v>0</v>
      </c>
      <c r="F123" s="241">
        <f t="shared" si="9"/>
        <v>0</v>
      </c>
      <c r="G123" s="241">
        <v>6000</v>
      </c>
      <c r="H123" s="241">
        <f t="shared" si="10"/>
        <v>6000</v>
      </c>
      <c r="I123" s="241">
        <f t="shared" si="11"/>
        <v>6000</v>
      </c>
      <c r="J123" s="242"/>
      <c r="L123" s="232"/>
    </row>
    <row r="124" spans="1:18" s="74" customFormat="1" ht="24.95" customHeight="1" x14ac:dyDescent="0.2">
      <c r="A124" s="239" t="s">
        <v>188</v>
      </c>
      <c r="B124" s="144" t="s">
        <v>135</v>
      </c>
      <c r="C124" s="240">
        <v>1</v>
      </c>
      <c r="D124" s="240" t="s">
        <v>99</v>
      </c>
      <c r="E124" s="241">
        <v>30000</v>
      </c>
      <c r="F124" s="241">
        <f t="shared" si="9"/>
        <v>30000</v>
      </c>
      <c r="G124" s="241">
        <v>10000</v>
      </c>
      <c r="H124" s="241">
        <f t="shared" si="10"/>
        <v>10000</v>
      </c>
      <c r="I124" s="241">
        <f t="shared" si="11"/>
        <v>40000</v>
      </c>
      <c r="J124" s="242" t="s">
        <v>648</v>
      </c>
      <c r="L124" s="232"/>
    </row>
    <row r="125" spans="1:18" s="74" customFormat="1" ht="24.95" customHeight="1" x14ac:dyDescent="0.2">
      <c r="A125" s="239" t="s">
        <v>189</v>
      </c>
      <c r="B125" s="144" t="s">
        <v>136</v>
      </c>
      <c r="C125" s="240">
        <v>1</v>
      </c>
      <c r="D125" s="240" t="s">
        <v>99</v>
      </c>
      <c r="E125" s="241">
        <v>10000</v>
      </c>
      <c r="F125" s="241">
        <f t="shared" si="9"/>
        <v>10000</v>
      </c>
      <c r="G125" s="241">
        <v>5000</v>
      </c>
      <c r="H125" s="241">
        <f t="shared" si="10"/>
        <v>5000</v>
      </c>
      <c r="I125" s="241">
        <f t="shared" si="11"/>
        <v>15000</v>
      </c>
      <c r="J125" s="242" t="s">
        <v>648</v>
      </c>
      <c r="L125" s="232"/>
    </row>
    <row r="126" spans="1:18" s="74" customFormat="1" ht="24.95" customHeight="1" x14ac:dyDescent="0.2">
      <c r="A126" s="239" t="s">
        <v>190</v>
      </c>
      <c r="B126" s="144" t="s">
        <v>137</v>
      </c>
      <c r="C126" s="240">
        <v>1</v>
      </c>
      <c r="D126" s="240" t="s">
        <v>99</v>
      </c>
      <c r="E126" s="241">
        <v>30000</v>
      </c>
      <c r="F126" s="241">
        <f t="shared" si="9"/>
        <v>30000</v>
      </c>
      <c r="G126" s="241">
        <v>10000</v>
      </c>
      <c r="H126" s="241">
        <f t="shared" si="10"/>
        <v>10000</v>
      </c>
      <c r="I126" s="241">
        <f t="shared" si="11"/>
        <v>40000</v>
      </c>
      <c r="J126" s="242" t="s">
        <v>648</v>
      </c>
      <c r="L126" s="232"/>
    </row>
    <row r="127" spans="1:18" s="124" customFormat="1" ht="24.95" customHeight="1" x14ac:dyDescent="0.2">
      <c r="A127" s="239" t="s">
        <v>191</v>
      </c>
      <c r="B127" s="144" t="s">
        <v>138</v>
      </c>
      <c r="C127" s="241">
        <v>1</v>
      </c>
      <c r="D127" s="240" t="s">
        <v>99</v>
      </c>
      <c r="E127" s="241">
        <v>5000</v>
      </c>
      <c r="F127" s="241">
        <f t="shared" si="9"/>
        <v>5000</v>
      </c>
      <c r="G127" s="241">
        <v>2000</v>
      </c>
      <c r="H127" s="241">
        <f t="shared" si="10"/>
        <v>2000</v>
      </c>
      <c r="I127" s="241">
        <f t="shared" si="11"/>
        <v>7000</v>
      </c>
      <c r="J127" s="242" t="s">
        <v>648</v>
      </c>
      <c r="K127" s="74"/>
      <c r="L127" s="232"/>
      <c r="M127" s="74"/>
      <c r="N127" s="74"/>
      <c r="O127" s="74"/>
      <c r="P127" s="74"/>
      <c r="Q127" s="74"/>
      <c r="R127" s="74"/>
    </row>
    <row r="128" spans="1:18" s="74" customFormat="1" ht="24.95" customHeight="1" x14ac:dyDescent="0.2">
      <c r="A128" s="239" t="s">
        <v>192</v>
      </c>
      <c r="B128" s="243" t="s">
        <v>102</v>
      </c>
      <c r="C128" s="240">
        <v>75</v>
      </c>
      <c r="D128" s="240" t="s">
        <v>98</v>
      </c>
      <c r="E128" s="241">
        <v>150</v>
      </c>
      <c r="F128" s="241">
        <f t="shared" si="9"/>
        <v>11250</v>
      </c>
      <c r="G128" s="241">
        <v>80</v>
      </c>
      <c r="H128" s="241">
        <f t="shared" si="10"/>
        <v>6000</v>
      </c>
      <c r="I128" s="241">
        <f t="shared" si="11"/>
        <v>17250</v>
      </c>
      <c r="J128" s="263"/>
      <c r="L128" s="232"/>
    </row>
    <row r="129" spans="1:18" s="74" customFormat="1" ht="24.95" customHeight="1" x14ac:dyDescent="0.2">
      <c r="A129" s="239" t="s">
        <v>193</v>
      </c>
      <c r="B129" s="243" t="s">
        <v>103</v>
      </c>
      <c r="C129" s="240">
        <v>30</v>
      </c>
      <c r="D129" s="240" t="s">
        <v>98</v>
      </c>
      <c r="E129" s="241">
        <v>300</v>
      </c>
      <c r="F129" s="241">
        <f t="shared" si="9"/>
        <v>9000</v>
      </c>
      <c r="G129" s="241">
        <v>150</v>
      </c>
      <c r="H129" s="241">
        <f t="shared" si="10"/>
        <v>4500</v>
      </c>
      <c r="I129" s="241">
        <f t="shared" si="11"/>
        <v>13500</v>
      </c>
      <c r="J129" s="242"/>
      <c r="L129" s="232"/>
    </row>
    <row r="130" spans="1:18" s="74" customFormat="1" ht="24.95" customHeight="1" x14ac:dyDescent="0.2">
      <c r="A130" s="239" t="s">
        <v>194</v>
      </c>
      <c r="B130" s="243" t="s">
        <v>139</v>
      </c>
      <c r="C130" s="240">
        <v>75</v>
      </c>
      <c r="D130" s="240" t="s">
        <v>98</v>
      </c>
      <c r="E130" s="241">
        <v>750</v>
      </c>
      <c r="F130" s="241">
        <f t="shared" si="9"/>
        <v>56250</v>
      </c>
      <c r="G130" s="241">
        <v>180</v>
      </c>
      <c r="H130" s="241">
        <f t="shared" si="10"/>
        <v>13500</v>
      </c>
      <c r="I130" s="241">
        <f t="shared" si="11"/>
        <v>69750</v>
      </c>
      <c r="J130" s="242"/>
      <c r="K130" s="124"/>
      <c r="L130" s="233"/>
      <c r="M130" s="124"/>
      <c r="N130" s="124"/>
      <c r="O130" s="124"/>
    </row>
    <row r="131" spans="1:18" s="74" customFormat="1" ht="24.95" customHeight="1" x14ac:dyDescent="0.2">
      <c r="A131" s="239" t="s">
        <v>195</v>
      </c>
      <c r="B131" s="144" t="s">
        <v>140</v>
      </c>
      <c r="C131" s="240">
        <v>30</v>
      </c>
      <c r="D131" s="240" t="s">
        <v>98</v>
      </c>
      <c r="E131" s="241">
        <v>750</v>
      </c>
      <c r="F131" s="241">
        <f t="shared" si="9"/>
        <v>22500</v>
      </c>
      <c r="G131" s="241">
        <v>180</v>
      </c>
      <c r="H131" s="241">
        <f t="shared" si="10"/>
        <v>5400</v>
      </c>
      <c r="I131" s="241">
        <f t="shared" si="11"/>
        <v>27900</v>
      </c>
      <c r="J131" s="242"/>
      <c r="L131" s="232"/>
    </row>
    <row r="132" spans="1:18" s="74" customFormat="1" ht="24.95" customHeight="1" x14ac:dyDescent="0.2">
      <c r="A132" s="239" t="s">
        <v>196</v>
      </c>
      <c r="B132" s="144" t="s">
        <v>104</v>
      </c>
      <c r="C132" s="240">
        <v>2</v>
      </c>
      <c r="D132" s="240" t="s">
        <v>6</v>
      </c>
      <c r="E132" s="241">
        <v>600</v>
      </c>
      <c r="F132" s="241">
        <f t="shared" si="9"/>
        <v>1200</v>
      </c>
      <c r="G132" s="241">
        <v>200</v>
      </c>
      <c r="H132" s="241">
        <f t="shared" si="10"/>
        <v>400</v>
      </c>
      <c r="I132" s="241">
        <f t="shared" si="11"/>
        <v>1600</v>
      </c>
      <c r="J132" s="242"/>
      <c r="L132" s="232"/>
    </row>
    <row r="133" spans="1:18" s="74" customFormat="1" ht="24.95" customHeight="1" x14ac:dyDescent="0.2">
      <c r="A133" s="239" t="s">
        <v>197</v>
      </c>
      <c r="B133" s="144" t="s">
        <v>198</v>
      </c>
      <c r="C133" s="240">
        <v>4</v>
      </c>
      <c r="D133" s="240" t="s">
        <v>6</v>
      </c>
      <c r="E133" s="241">
        <v>11500</v>
      </c>
      <c r="F133" s="241">
        <f t="shared" si="9"/>
        <v>46000</v>
      </c>
      <c r="G133" s="241">
        <f>SUM(E133)*0.15</f>
        <v>1725</v>
      </c>
      <c r="H133" s="241">
        <f t="shared" si="10"/>
        <v>6900</v>
      </c>
      <c r="I133" s="241">
        <f t="shared" si="11"/>
        <v>52900</v>
      </c>
      <c r="J133" s="242"/>
      <c r="L133" s="232"/>
    </row>
    <row r="134" spans="1:18" s="74" customFormat="1" ht="24.95" customHeight="1" x14ac:dyDescent="0.2">
      <c r="A134" s="239" t="s">
        <v>199</v>
      </c>
      <c r="B134" s="144" t="s">
        <v>200</v>
      </c>
      <c r="C134" s="241">
        <v>1</v>
      </c>
      <c r="D134" s="240" t="s">
        <v>6</v>
      </c>
      <c r="E134" s="241">
        <v>2000</v>
      </c>
      <c r="F134" s="241">
        <f t="shared" si="9"/>
        <v>2000</v>
      </c>
      <c r="G134" s="241">
        <v>1000</v>
      </c>
      <c r="H134" s="241">
        <f t="shared" si="10"/>
        <v>1000</v>
      </c>
      <c r="I134" s="241">
        <f t="shared" si="11"/>
        <v>3000</v>
      </c>
      <c r="J134" s="242"/>
      <c r="L134" s="232"/>
      <c r="P134" s="124"/>
      <c r="Q134" s="124"/>
      <c r="R134" s="124"/>
    </row>
    <row r="135" spans="1:18" s="74" customFormat="1" ht="24.95" customHeight="1" x14ac:dyDescent="0.2">
      <c r="A135" s="283" t="s">
        <v>201</v>
      </c>
      <c r="B135" s="265" t="s">
        <v>145</v>
      </c>
      <c r="C135" s="266">
        <v>1</v>
      </c>
      <c r="D135" s="266" t="s">
        <v>6</v>
      </c>
      <c r="E135" s="267">
        <v>32000</v>
      </c>
      <c r="F135" s="241">
        <f t="shared" si="9"/>
        <v>32000</v>
      </c>
      <c r="G135" s="241">
        <f>SUM(E135)*0.25</f>
        <v>8000</v>
      </c>
      <c r="H135" s="241">
        <f t="shared" si="10"/>
        <v>8000</v>
      </c>
      <c r="I135" s="241">
        <f t="shared" si="11"/>
        <v>40000</v>
      </c>
      <c r="J135" s="268"/>
      <c r="L135" s="232"/>
    </row>
    <row r="136" spans="1:18" s="74" customFormat="1" ht="24.95" customHeight="1" x14ac:dyDescent="0.2">
      <c r="A136" s="239" t="s">
        <v>202</v>
      </c>
      <c r="B136" s="243" t="s">
        <v>141</v>
      </c>
      <c r="C136" s="240">
        <v>4</v>
      </c>
      <c r="D136" s="240" t="s">
        <v>6</v>
      </c>
      <c r="E136" s="241">
        <v>6000</v>
      </c>
      <c r="F136" s="241">
        <f t="shared" si="9"/>
        <v>24000</v>
      </c>
      <c r="G136" s="241">
        <v>500</v>
      </c>
      <c r="H136" s="241">
        <f t="shared" si="10"/>
        <v>2000</v>
      </c>
      <c r="I136" s="241">
        <f t="shared" si="11"/>
        <v>26000</v>
      </c>
      <c r="J136" s="242"/>
      <c r="L136" s="232"/>
    </row>
    <row r="137" spans="1:18" s="74" customFormat="1" ht="24.95" customHeight="1" x14ac:dyDescent="0.2">
      <c r="A137" s="239" t="s">
        <v>203</v>
      </c>
      <c r="B137" s="243" t="s">
        <v>142</v>
      </c>
      <c r="C137" s="240">
        <v>4</v>
      </c>
      <c r="D137" s="240" t="s">
        <v>6</v>
      </c>
      <c r="E137" s="241">
        <v>950</v>
      </c>
      <c r="F137" s="241">
        <f t="shared" si="9"/>
        <v>3800</v>
      </c>
      <c r="G137" s="241">
        <v>100</v>
      </c>
      <c r="H137" s="241">
        <f t="shared" si="10"/>
        <v>400</v>
      </c>
      <c r="I137" s="241">
        <f t="shared" si="11"/>
        <v>4200</v>
      </c>
      <c r="J137" s="242"/>
      <c r="L137" s="232"/>
    </row>
    <row r="138" spans="1:18" s="124" customFormat="1" ht="24.95" customHeight="1" x14ac:dyDescent="0.2">
      <c r="A138" s="239" t="s">
        <v>204</v>
      </c>
      <c r="B138" s="144" t="s">
        <v>146</v>
      </c>
      <c r="C138" s="240">
        <v>4</v>
      </c>
      <c r="D138" s="240" t="s">
        <v>6</v>
      </c>
      <c r="E138" s="241">
        <v>4500</v>
      </c>
      <c r="F138" s="241">
        <f t="shared" si="9"/>
        <v>18000</v>
      </c>
      <c r="G138" s="241">
        <v>500</v>
      </c>
      <c r="H138" s="241">
        <f t="shared" si="10"/>
        <v>2000</v>
      </c>
      <c r="I138" s="241">
        <f t="shared" si="11"/>
        <v>20000</v>
      </c>
      <c r="J138" s="242"/>
      <c r="K138" s="74"/>
      <c r="L138" s="232"/>
      <c r="M138" s="74"/>
      <c r="N138" s="74"/>
      <c r="O138" s="74"/>
      <c r="P138" s="74"/>
      <c r="Q138" s="74"/>
      <c r="R138" s="74"/>
    </row>
    <row r="139" spans="1:18" s="74" customFormat="1" ht="24.95" customHeight="1" x14ac:dyDescent="0.2">
      <c r="A139" s="239" t="s">
        <v>205</v>
      </c>
      <c r="B139" s="144" t="s">
        <v>147</v>
      </c>
      <c r="C139" s="240">
        <v>4</v>
      </c>
      <c r="D139" s="240" t="s">
        <v>6</v>
      </c>
      <c r="E139" s="241">
        <v>6500</v>
      </c>
      <c r="F139" s="241">
        <f t="shared" si="9"/>
        <v>26000</v>
      </c>
      <c r="G139" s="241">
        <f t="shared" ref="G139:G140" si="12">SUM(E139)*0.15</f>
        <v>975</v>
      </c>
      <c r="H139" s="241">
        <f t="shared" si="10"/>
        <v>3900</v>
      </c>
      <c r="I139" s="241">
        <f t="shared" si="11"/>
        <v>29900</v>
      </c>
      <c r="J139" s="242"/>
      <c r="L139" s="232"/>
    </row>
    <row r="140" spans="1:18" s="74" customFormat="1" ht="24.95" customHeight="1" x14ac:dyDescent="0.2">
      <c r="A140" s="239" t="s">
        <v>206</v>
      </c>
      <c r="B140" s="144" t="s">
        <v>207</v>
      </c>
      <c r="C140" s="240">
        <v>4</v>
      </c>
      <c r="D140" s="240" t="s">
        <v>6</v>
      </c>
      <c r="E140" s="241">
        <v>24000</v>
      </c>
      <c r="F140" s="241">
        <f t="shared" si="9"/>
        <v>96000</v>
      </c>
      <c r="G140" s="241">
        <f t="shared" si="12"/>
        <v>3600</v>
      </c>
      <c r="H140" s="241">
        <f t="shared" si="10"/>
        <v>14400</v>
      </c>
      <c r="I140" s="241">
        <f t="shared" si="11"/>
        <v>110400</v>
      </c>
      <c r="J140" s="242"/>
      <c r="L140" s="232"/>
    </row>
    <row r="141" spans="1:18" s="74" customFormat="1" ht="24.95" customHeight="1" x14ac:dyDescent="0.2">
      <c r="A141" s="239" t="s">
        <v>208</v>
      </c>
      <c r="B141" s="144" t="s">
        <v>108</v>
      </c>
      <c r="C141" s="241">
        <v>1</v>
      </c>
      <c r="D141" s="240" t="s">
        <v>84</v>
      </c>
      <c r="E141" s="241">
        <v>300</v>
      </c>
      <c r="F141" s="241">
        <f t="shared" si="9"/>
        <v>300</v>
      </c>
      <c r="G141" s="241">
        <v>100</v>
      </c>
      <c r="H141" s="241">
        <f t="shared" si="10"/>
        <v>100</v>
      </c>
      <c r="I141" s="241">
        <f t="shared" si="11"/>
        <v>400</v>
      </c>
      <c r="J141" s="242"/>
      <c r="K141" s="124"/>
      <c r="L141" s="233"/>
      <c r="M141" s="124"/>
      <c r="N141" s="124"/>
      <c r="O141" s="124"/>
    </row>
    <row r="142" spans="1:18" s="74" customFormat="1" ht="24.95" customHeight="1" x14ac:dyDescent="0.2">
      <c r="A142" s="239" t="s">
        <v>209</v>
      </c>
      <c r="B142" s="243" t="s">
        <v>148</v>
      </c>
      <c r="C142" s="240">
        <v>4</v>
      </c>
      <c r="D142" s="240" t="s">
        <v>86</v>
      </c>
      <c r="E142" s="241">
        <v>700</v>
      </c>
      <c r="F142" s="241">
        <f t="shared" si="9"/>
        <v>2800</v>
      </c>
      <c r="G142" s="241">
        <v>100</v>
      </c>
      <c r="H142" s="241">
        <f t="shared" si="10"/>
        <v>400</v>
      </c>
      <c r="I142" s="241">
        <f t="shared" si="11"/>
        <v>3200</v>
      </c>
      <c r="J142" s="263"/>
      <c r="L142" s="232"/>
    </row>
    <row r="143" spans="1:18" s="74" customFormat="1" ht="24.95" customHeight="1" x14ac:dyDescent="0.2">
      <c r="A143" s="239" t="s">
        <v>210</v>
      </c>
      <c r="B143" s="243" t="s">
        <v>211</v>
      </c>
      <c r="C143" s="240">
        <v>1</v>
      </c>
      <c r="D143" s="240" t="s">
        <v>6</v>
      </c>
      <c r="E143" s="241">
        <v>1500</v>
      </c>
      <c r="F143" s="241">
        <f t="shared" si="9"/>
        <v>1500</v>
      </c>
      <c r="G143" s="241">
        <v>100</v>
      </c>
      <c r="H143" s="241">
        <f t="shared" si="10"/>
        <v>100</v>
      </c>
      <c r="I143" s="241">
        <f t="shared" si="11"/>
        <v>1600</v>
      </c>
      <c r="J143" s="242"/>
      <c r="L143" s="232"/>
    </row>
    <row r="144" spans="1:18" s="74" customFormat="1" ht="24.95" customHeight="1" x14ac:dyDescent="0.2">
      <c r="A144" s="239" t="s">
        <v>212</v>
      </c>
      <c r="B144" s="243" t="s">
        <v>213</v>
      </c>
      <c r="C144" s="240">
        <v>1</v>
      </c>
      <c r="D144" s="240" t="s">
        <v>6</v>
      </c>
      <c r="E144" s="241">
        <v>1500</v>
      </c>
      <c r="F144" s="241">
        <f t="shared" si="9"/>
        <v>1500</v>
      </c>
      <c r="G144" s="241">
        <v>100</v>
      </c>
      <c r="H144" s="241">
        <f t="shared" si="10"/>
        <v>100</v>
      </c>
      <c r="I144" s="241">
        <f t="shared" si="11"/>
        <v>1600</v>
      </c>
      <c r="J144" s="242"/>
      <c r="L144" s="232"/>
    </row>
    <row r="145" spans="1:18" s="74" customFormat="1" ht="24.95" customHeight="1" x14ac:dyDescent="0.2">
      <c r="A145" s="239" t="s">
        <v>214</v>
      </c>
      <c r="B145" s="144" t="s">
        <v>215</v>
      </c>
      <c r="C145" s="240">
        <v>1</v>
      </c>
      <c r="D145" s="240" t="s">
        <v>6</v>
      </c>
      <c r="E145" s="241">
        <v>17000</v>
      </c>
      <c r="F145" s="241">
        <f t="shared" si="9"/>
        <v>17000</v>
      </c>
      <c r="G145" s="241">
        <f>SUM(E145)*0.3</f>
        <v>5100</v>
      </c>
      <c r="H145" s="241">
        <f t="shared" si="10"/>
        <v>5100</v>
      </c>
      <c r="I145" s="241">
        <f t="shared" si="11"/>
        <v>22100</v>
      </c>
      <c r="J145" s="242"/>
      <c r="L145" s="232"/>
      <c r="P145" s="124"/>
      <c r="Q145" s="124"/>
      <c r="R145" s="124"/>
    </row>
    <row r="146" spans="1:18" s="74" customFormat="1" ht="24.95" customHeight="1" x14ac:dyDescent="0.2">
      <c r="A146" s="239" t="s">
        <v>216</v>
      </c>
      <c r="B146" s="144" t="s">
        <v>154</v>
      </c>
      <c r="C146" s="240">
        <v>30</v>
      </c>
      <c r="D146" s="240" t="s">
        <v>98</v>
      </c>
      <c r="E146" s="241">
        <v>320</v>
      </c>
      <c r="F146" s="241">
        <f t="shared" si="9"/>
        <v>9600</v>
      </c>
      <c r="G146" s="241">
        <v>55</v>
      </c>
      <c r="H146" s="241">
        <f t="shared" si="10"/>
        <v>1650</v>
      </c>
      <c r="I146" s="241">
        <f t="shared" si="11"/>
        <v>11250</v>
      </c>
      <c r="J146" s="242"/>
      <c r="L146" s="232"/>
    </row>
    <row r="147" spans="1:18" s="74" customFormat="1" ht="24.95" customHeight="1" x14ac:dyDescent="0.2">
      <c r="A147" s="239" t="s">
        <v>217</v>
      </c>
      <c r="B147" s="144" t="s">
        <v>155</v>
      </c>
      <c r="C147" s="240">
        <v>12</v>
      </c>
      <c r="D147" s="240" t="s">
        <v>156</v>
      </c>
      <c r="E147" s="241">
        <v>600</v>
      </c>
      <c r="F147" s="241">
        <f t="shared" si="9"/>
        <v>7200</v>
      </c>
      <c r="G147" s="241">
        <v>100</v>
      </c>
      <c r="H147" s="241">
        <f t="shared" si="10"/>
        <v>1200</v>
      </c>
      <c r="I147" s="241">
        <f t="shared" si="11"/>
        <v>8400</v>
      </c>
      <c r="J147" s="242"/>
      <c r="L147" s="232"/>
    </row>
    <row r="148" spans="1:18" s="74" customFormat="1" ht="24.95" customHeight="1" x14ac:dyDescent="0.2">
      <c r="A148" s="239" t="s">
        <v>218</v>
      </c>
      <c r="B148" s="144" t="s">
        <v>157</v>
      </c>
      <c r="C148" s="241">
        <v>3</v>
      </c>
      <c r="D148" s="240" t="s">
        <v>6</v>
      </c>
      <c r="E148" s="241">
        <v>300</v>
      </c>
      <c r="F148" s="241">
        <f t="shared" si="9"/>
        <v>900</v>
      </c>
      <c r="G148" s="241">
        <v>100</v>
      </c>
      <c r="H148" s="241">
        <f t="shared" si="10"/>
        <v>300</v>
      </c>
      <c r="I148" s="241">
        <f t="shared" si="11"/>
        <v>1200</v>
      </c>
      <c r="J148" s="242"/>
      <c r="L148" s="232"/>
    </row>
    <row r="149" spans="1:18" s="74" customFormat="1" ht="24.95" customHeight="1" x14ac:dyDescent="0.2">
      <c r="A149" s="283" t="s">
        <v>219</v>
      </c>
      <c r="B149" s="265" t="s">
        <v>220</v>
      </c>
      <c r="C149" s="266">
        <v>1</v>
      </c>
      <c r="D149" s="266" t="s">
        <v>6</v>
      </c>
      <c r="E149" s="267">
        <v>6000</v>
      </c>
      <c r="F149" s="241">
        <f t="shared" si="9"/>
        <v>6000</v>
      </c>
      <c r="G149" s="267">
        <v>500</v>
      </c>
      <c r="H149" s="241">
        <f t="shared" si="10"/>
        <v>500</v>
      </c>
      <c r="I149" s="241">
        <f t="shared" si="11"/>
        <v>6500</v>
      </c>
      <c r="J149" s="268"/>
      <c r="L149" s="232"/>
    </row>
    <row r="150" spans="1:18" s="124" customFormat="1" ht="24.95" customHeight="1" x14ac:dyDescent="0.2">
      <c r="A150" s="239" t="s">
        <v>221</v>
      </c>
      <c r="B150" s="276" t="s">
        <v>222</v>
      </c>
      <c r="C150" s="240">
        <v>24</v>
      </c>
      <c r="D150" s="240" t="s">
        <v>87</v>
      </c>
      <c r="E150" s="241">
        <v>500</v>
      </c>
      <c r="F150" s="241">
        <f t="shared" si="9"/>
        <v>12000</v>
      </c>
      <c r="G150" s="241">
        <v>200</v>
      </c>
      <c r="H150" s="241">
        <f t="shared" si="10"/>
        <v>4800</v>
      </c>
      <c r="I150" s="241">
        <f t="shared" si="11"/>
        <v>16800</v>
      </c>
      <c r="J150" s="242"/>
      <c r="K150" s="74"/>
      <c r="L150" s="232"/>
      <c r="M150" s="74"/>
      <c r="N150" s="74"/>
      <c r="O150" s="74"/>
      <c r="P150" s="74"/>
      <c r="Q150" s="74"/>
      <c r="R150" s="74"/>
    </row>
    <row r="151" spans="1:18" s="124" customFormat="1" ht="24.95" customHeight="1" x14ac:dyDescent="0.2">
      <c r="A151" s="239" t="s">
        <v>223</v>
      </c>
      <c r="B151" s="243" t="s">
        <v>224</v>
      </c>
      <c r="C151" s="240">
        <v>1</v>
      </c>
      <c r="D151" s="240" t="s">
        <v>6</v>
      </c>
      <c r="E151" s="241">
        <v>8500</v>
      </c>
      <c r="F151" s="241">
        <f t="shared" si="9"/>
        <v>8500</v>
      </c>
      <c r="G151" s="241">
        <f>SUM(E151)*0.3</f>
        <v>2550</v>
      </c>
      <c r="H151" s="241">
        <f t="shared" si="10"/>
        <v>2550</v>
      </c>
      <c r="I151" s="241">
        <f t="shared" si="11"/>
        <v>11050</v>
      </c>
      <c r="J151" s="242"/>
      <c r="K151" s="74"/>
      <c r="L151" s="232"/>
      <c r="M151" s="74"/>
      <c r="N151" s="74"/>
      <c r="O151" s="74"/>
      <c r="P151" s="74"/>
      <c r="Q151" s="74"/>
      <c r="R151" s="74"/>
    </row>
    <row r="152" spans="1:18" s="74" customFormat="1" ht="24.95" customHeight="1" x14ac:dyDescent="0.2">
      <c r="A152" s="239" t="s">
        <v>225</v>
      </c>
      <c r="B152" s="243" t="s">
        <v>159</v>
      </c>
      <c r="C152" s="240">
        <v>4</v>
      </c>
      <c r="D152" s="240" t="s">
        <v>86</v>
      </c>
      <c r="E152" s="241">
        <v>1500</v>
      </c>
      <c r="F152" s="241">
        <f t="shared" si="9"/>
        <v>6000</v>
      </c>
      <c r="G152" s="241">
        <v>500</v>
      </c>
      <c r="H152" s="241">
        <f t="shared" si="10"/>
        <v>2000</v>
      </c>
      <c r="I152" s="241">
        <f t="shared" si="11"/>
        <v>8000</v>
      </c>
      <c r="J152" s="242"/>
      <c r="L152" s="232"/>
    </row>
    <row r="153" spans="1:18" s="74" customFormat="1" ht="24.95" customHeight="1" x14ac:dyDescent="0.2">
      <c r="A153" s="277"/>
      <c r="B153" s="278" t="s">
        <v>226</v>
      </c>
      <c r="C153" s="279"/>
      <c r="D153" s="279"/>
      <c r="E153" s="280"/>
      <c r="F153" s="280">
        <f>SUM(F110:F152)</f>
        <v>510050</v>
      </c>
      <c r="G153" s="280"/>
      <c r="H153" s="280">
        <f>SUM(H110:H152)</f>
        <v>165800</v>
      </c>
      <c r="I153" s="280">
        <f>SUM(I110:I152)</f>
        <v>675850</v>
      </c>
      <c r="J153" s="281"/>
      <c r="K153" s="124"/>
      <c r="L153" s="233">
        <f>SUM(H153,F153)</f>
        <v>675850</v>
      </c>
      <c r="M153" s="124"/>
      <c r="N153" s="124"/>
      <c r="O153" s="124"/>
    </row>
    <row r="154" spans="1:18" s="74" customFormat="1" ht="24.95" customHeight="1" x14ac:dyDescent="0.2">
      <c r="A154" s="259">
        <v>3.2</v>
      </c>
      <c r="B154" s="260" t="s">
        <v>227</v>
      </c>
      <c r="C154" s="261"/>
      <c r="D154" s="261"/>
      <c r="E154" s="262"/>
      <c r="F154" s="262"/>
      <c r="G154" s="262"/>
      <c r="H154" s="262"/>
      <c r="I154" s="262"/>
      <c r="J154" s="263"/>
      <c r="K154" s="124"/>
      <c r="L154" s="233"/>
      <c r="M154" s="124"/>
      <c r="N154" s="124"/>
      <c r="O154" s="124"/>
    </row>
    <row r="155" spans="1:18" s="74" customFormat="1" ht="24.95" customHeight="1" x14ac:dyDescent="0.2">
      <c r="A155" s="239" t="s">
        <v>228</v>
      </c>
      <c r="B155" s="144" t="s">
        <v>126</v>
      </c>
      <c r="C155" s="240">
        <v>1</v>
      </c>
      <c r="D155" s="240" t="s">
        <v>99</v>
      </c>
      <c r="E155" s="241">
        <v>0</v>
      </c>
      <c r="F155" s="241">
        <f t="shared" ref="F155:F195" si="13">SUM(E155)*C155</f>
        <v>0</v>
      </c>
      <c r="G155" s="241">
        <v>2500</v>
      </c>
      <c r="H155" s="241">
        <f t="shared" ref="H155:H195" si="14">SUM(G155)*C155</f>
        <v>2500</v>
      </c>
      <c r="I155" s="241">
        <f t="shared" ref="I155:I195" si="15">SUM(H155,F155)</f>
        <v>2500</v>
      </c>
      <c r="J155" s="242"/>
      <c r="L155" s="232"/>
    </row>
    <row r="156" spans="1:18" s="74" customFormat="1" ht="24.95" customHeight="1" x14ac:dyDescent="0.2">
      <c r="A156" s="239" t="s">
        <v>229</v>
      </c>
      <c r="B156" s="144" t="s">
        <v>100</v>
      </c>
      <c r="C156" s="240">
        <v>105</v>
      </c>
      <c r="D156" s="240" t="s">
        <v>98</v>
      </c>
      <c r="E156" s="241">
        <v>0</v>
      </c>
      <c r="F156" s="241">
        <f t="shared" si="13"/>
        <v>0</v>
      </c>
      <c r="G156" s="241">
        <v>100</v>
      </c>
      <c r="H156" s="241">
        <f t="shared" si="14"/>
        <v>10500</v>
      </c>
      <c r="I156" s="241">
        <f t="shared" si="15"/>
        <v>10500</v>
      </c>
      <c r="J156" s="242"/>
      <c r="L156" s="232"/>
    </row>
    <row r="157" spans="1:18" s="74" customFormat="1" ht="24.95" customHeight="1" x14ac:dyDescent="0.2">
      <c r="A157" s="239" t="s">
        <v>230</v>
      </c>
      <c r="B157" s="144" t="s">
        <v>101</v>
      </c>
      <c r="C157" s="240">
        <v>30</v>
      </c>
      <c r="D157" s="240" t="s">
        <v>98</v>
      </c>
      <c r="E157" s="241">
        <v>0</v>
      </c>
      <c r="F157" s="241">
        <f t="shared" si="13"/>
        <v>0</v>
      </c>
      <c r="G157" s="241">
        <v>250</v>
      </c>
      <c r="H157" s="241">
        <f t="shared" si="14"/>
        <v>7500</v>
      </c>
      <c r="I157" s="241">
        <f t="shared" si="15"/>
        <v>7500</v>
      </c>
      <c r="J157" s="242"/>
      <c r="L157" s="232"/>
      <c r="P157" s="124"/>
      <c r="Q157" s="124"/>
      <c r="R157" s="124"/>
    </row>
    <row r="158" spans="1:18" s="74" customFormat="1" ht="24.95" customHeight="1" x14ac:dyDescent="0.2">
      <c r="A158" s="239" t="s">
        <v>231</v>
      </c>
      <c r="B158" s="144" t="s">
        <v>127</v>
      </c>
      <c r="C158" s="241">
        <v>1</v>
      </c>
      <c r="D158" s="240" t="s">
        <v>6</v>
      </c>
      <c r="E158" s="241">
        <v>0</v>
      </c>
      <c r="F158" s="241">
        <f t="shared" si="13"/>
        <v>0</v>
      </c>
      <c r="G158" s="241">
        <v>500</v>
      </c>
      <c r="H158" s="241">
        <f t="shared" si="14"/>
        <v>500</v>
      </c>
      <c r="I158" s="241">
        <f t="shared" si="15"/>
        <v>500</v>
      </c>
      <c r="J158" s="242"/>
      <c r="L158" s="232"/>
      <c r="P158" s="124"/>
      <c r="Q158" s="124"/>
      <c r="R158" s="124"/>
    </row>
    <row r="159" spans="1:18" s="74" customFormat="1" ht="24.95" customHeight="1" x14ac:dyDescent="0.2">
      <c r="A159" s="239" t="s">
        <v>232</v>
      </c>
      <c r="B159" s="144" t="s">
        <v>177</v>
      </c>
      <c r="C159" s="240">
        <v>4</v>
      </c>
      <c r="D159" s="240" t="s">
        <v>6</v>
      </c>
      <c r="E159" s="241">
        <v>0</v>
      </c>
      <c r="F159" s="241">
        <f t="shared" si="13"/>
        <v>0</v>
      </c>
      <c r="G159" s="241">
        <v>500</v>
      </c>
      <c r="H159" s="241">
        <f t="shared" si="14"/>
        <v>2000</v>
      </c>
      <c r="I159" s="241">
        <f t="shared" si="15"/>
        <v>2000</v>
      </c>
      <c r="J159" s="242"/>
      <c r="L159" s="232"/>
    </row>
    <row r="160" spans="1:18" s="74" customFormat="1" ht="24.95" customHeight="1" x14ac:dyDescent="0.2">
      <c r="A160" s="239" t="s">
        <v>233</v>
      </c>
      <c r="B160" s="144" t="s">
        <v>97</v>
      </c>
      <c r="C160" s="240">
        <v>30</v>
      </c>
      <c r="D160" s="240" t="s">
        <v>98</v>
      </c>
      <c r="E160" s="241">
        <v>0</v>
      </c>
      <c r="F160" s="241">
        <f t="shared" si="13"/>
        <v>0</v>
      </c>
      <c r="G160" s="241">
        <v>50</v>
      </c>
      <c r="H160" s="241">
        <f t="shared" si="14"/>
        <v>1500</v>
      </c>
      <c r="I160" s="241">
        <f t="shared" si="15"/>
        <v>1500</v>
      </c>
      <c r="J160" s="242"/>
      <c r="L160" s="232"/>
    </row>
    <row r="161" spans="1:18" s="74" customFormat="1" ht="24.95" customHeight="1" x14ac:dyDescent="0.2">
      <c r="A161" s="239" t="s">
        <v>234</v>
      </c>
      <c r="B161" s="144" t="s">
        <v>130</v>
      </c>
      <c r="C161" s="240">
        <v>1</v>
      </c>
      <c r="D161" s="240" t="s">
        <v>99</v>
      </c>
      <c r="E161" s="241">
        <v>0</v>
      </c>
      <c r="F161" s="241">
        <f t="shared" si="13"/>
        <v>0</v>
      </c>
      <c r="G161" s="241">
        <v>5000</v>
      </c>
      <c r="H161" s="241">
        <f t="shared" si="14"/>
        <v>5000</v>
      </c>
      <c r="I161" s="241">
        <f t="shared" si="15"/>
        <v>5000</v>
      </c>
      <c r="J161" s="242"/>
      <c r="L161" s="232"/>
    </row>
    <row r="162" spans="1:18" s="74" customFormat="1" ht="24.95" customHeight="1" x14ac:dyDescent="0.2">
      <c r="A162" s="239" t="s">
        <v>235</v>
      </c>
      <c r="B162" s="243" t="s">
        <v>131</v>
      </c>
      <c r="C162" s="240">
        <v>1</v>
      </c>
      <c r="D162" s="240" t="s">
        <v>99</v>
      </c>
      <c r="E162" s="241">
        <v>0</v>
      </c>
      <c r="F162" s="241">
        <f t="shared" si="13"/>
        <v>0</v>
      </c>
      <c r="G162" s="241">
        <v>8000</v>
      </c>
      <c r="H162" s="241">
        <f t="shared" si="14"/>
        <v>8000</v>
      </c>
      <c r="I162" s="241">
        <f t="shared" si="15"/>
        <v>8000</v>
      </c>
      <c r="J162" s="242"/>
      <c r="L162" s="232"/>
    </row>
    <row r="163" spans="1:18" s="74" customFormat="1" ht="24.95" customHeight="1" x14ac:dyDescent="0.2">
      <c r="A163" s="239" t="s">
        <v>236</v>
      </c>
      <c r="B163" s="243" t="s">
        <v>132</v>
      </c>
      <c r="C163" s="240">
        <v>25</v>
      </c>
      <c r="D163" s="240" t="s">
        <v>98</v>
      </c>
      <c r="E163" s="241">
        <v>450</v>
      </c>
      <c r="F163" s="241">
        <f t="shared" si="13"/>
        <v>11250</v>
      </c>
      <c r="G163" s="241">
        <v>250</v>
      </c>
      <c r="H163" s="241">
        <f t="shared" si="14"/>
        <v>6250</v>
      </c>
      <c r="I163" s="241">
        <f t="shared" si="15"/>
        <v>17500</v>
      </c>
      <c r="J163" s="242"/>
      <c r="L163" s="232"/>
    </row>
    <row r="164" spans="1:18" s="74" customFormat="1" ht="24.95" customHeight="1" x14ac:dyDescent="0.2">
      <c r="A164" s="239" t="s">
        <v>237</v>
      </c>
      <c r="B164" s="276" t="s">
        <v>133</v>
      </c>
      <c r="C164" s="240">
        <v>1</v>
      </c>
      <c r="D164" s="240" t="s">
        <v>99</v>
      </c>
      <c r="E164" s="241">
        <v>2500</v>
      </c>
      <c r="F164" s="241">
        <f t="shared" si="13"/>
        <v>2500</v>
      </c>
      <c r="G164" s="241">
        <v>250</v>
      </c>
      <c r="H164" s="241">
        <f t="shared" si="14"/>
        <v>250</v>
      </c>
      <c r="I164" s="241">
        <f t="shared" si="15"/>
        <v>2750</v>
      </c>
      <c r="J164" s="242"/>
      <c r="L164" s="232"/>
    </row>
    <row r="165" spans="1:18" s="74" customFormat="1" ht="24.95" customHeight="1" x14ac:dyDescent="0.2">
      <c r="A165" s="239" t="s">
        <v>238</v>
      </c>
      <c r="B165" s="243" t="s">
        <v>184</v>
      </c>
      <c r="C165" s="240">
        <v>4</v>
      </c>
      <c r="D165" s="240" t="s">
        <v>98</v>
      </c>
      <c r="E165" s="241">
        <v>0</v>
      </c>
      <c r="F165" s="241">
        <f t="shared" si="13"/>
        <v>0</v>
      </c>
      <c r="G165" s="241">
        <v>150</v>
      </c>
      <c r="H165" s="241">
        <f t="shared" si="14"/>
        <v>600</v>
      </c>
      <c r="I165" s="241">
        <f t="shared" si="15"/>
        <v>600</v>
      </c>
      <c r="J165" s="242"/>
      <c r="L165" s="232"/>
    </row>
    <row r="166" spans="1:18" s="74" customFormat="1" ht="24.95" customHeight="1" x14ac:dyDescent="0.2">
      <c r="A166" s="239" t="s">
        <v>239</v>
      </c>
      <c r="B166" s="276" t="s">
        <v>186</v>
      </c>
      <c r="C166" s="240">
        <v>2</v>
      </c>
      <c r="D166" s="240" t="s">
        <v>151</v>
      </c>
      <c r="E166" s="241">
        <v>0</v>
      </c>
      <c r="F166" s="241">
        <f t="shared" si="13"/>
        <v>0</v>
      </c>
      <c r="G166" s="241">
        <v>500</v>
      </c>
      <c r="H166" s="241">
        <f t="shared" si="14"/>
        <v>1000</v>
      </c>
      <c r="I166" s="241">
        <f t="shared" si="15"/>
        <v>1000</v>
      </c>
      <c r="J166" s="242"/>
      <c r="L166" s="232"/>
    </row>
    <row r="167" spans="1:18" s="74" customFormat="1" ht="24.95" customHeight="1" x14ac:dyDescent="0.2">
      <c r="A167" s="239" t="s">
        <v>240</v>
      </c>
      <c r="B167" s="243" t="s">
        <v>166</v>
      </c>
      <c r="C167" s="240">
        <v>1</v>
      </c>
      <c r="D167" s="240" t="s">
        <v>99</v>
      </c>
      <c r="E167" s="241">
        <v>0</v>
      </c>
      <c r="F167" s="241">
        <f t="shared" si="13"/>
        <v>0</v>
      </c>
      <c r="G167" s="241">
        <v>6000</v>
      </c>
      <c r="H167" s="241">
        <f t="shared" si="14"/>
        <v>6000</v>
      </c>
      <c r="I167" s="241">
        <f t="shared" si="15"/>
        <v>6000</v>
      </c>
      <c r="J167" s="242"/>
      <c r="L167" s="232"/>
    </row>
    <row r="168" spans="1:18" s="74" customFormat="1" ht="24.95" customHeight="1" x14ac:dyDescent="0.2">
      <c r="A168" s="239" t="s">
        <v>241</v>
      </c>
      <c r="B168" s="243" t="s">
        <v>135</v>
      </c>
      <c r="C168" s="240">
        <v>1</v>
      </c>
      <c r="D168" s="240" t="s">
        <v>99</v>
      </c>
      <c r="E168" s="241">
        <v>30000</v>
      </c>
      <c r="F168" s="241">
        <f t="shared" si="13"/>
        <v>30000</v>
      </c>
      <c r="G168" s="241">
        <v>10000</v>
      </c>
      <c r="H168" s="241">
        <f t="shared" si="14"/>
        <v>10000</v>
      </c>
      <c r="I168" s="241">
        <f t="shared" si="15"/>
        <v>40000</v>
      </c>
      <c r="J168" s="242" t="s">
        <v>648</v>
      </c>
      <c r="L168" s="232"/>
    </row>
    <row r="169" spans="1:18" s="74" customFormat="1" ht="24.95" customHeight="1" x14ac:dyDescent="0.2">
      <c r="A169" s="239" t="s">
        <v>242</v>
      </c>
      <c r="B169" s="243" t="s">
        <v>136</v>
      </c>
      <c r="C169" s="240">
        <v>1</v>
      </c>
      <c r="D169" s="240" t="s">
        <v>99</v>
      </c>
      <c r="E169" s="241">
        <v>10000</v>
      </c>
      <c r="F169" s="241">
        <f t="shared" si="13"/>
        <v>10000</v>
      </c>
      <c r="G169" s="241">
        <v>5000</v>
      </c>
      <c r="H169" s="241">
        <f t="shared" si="14"/>
        <v>5000</v>
      </c>
      <c r="I169" s="241">
        <f t="shared" si="15"/>
        <v>15000</v>
      </c>
      <c r="J169" s="242" t="s">
        <v>648</v>
      </c>
      <c r="L169" s="232"/>
    </row>
    <row r="170" spans="1:18" s="74" customFormat="1" ht="24.95" customHeight="1" x14ac:dyDescent="0.2">
      <c r="A170" s="239" t="s">
        <v>243</v>
      </c>
      <c r="B170" s="243" t="s">
        <v>137</v>
      </c>
      <c r="C170" s="240">
        <v>1</v>
      </c>
      <c r="D170" s="240" t="s">
        <v>99</v>
      </c>
      <c r="E170" s="241">
        <v>30000</v>
      </c>
      <c r="F170" s="241">
        <f t="shared" si="13"/>
        <v>30000</v>
      </c>
      <c r="G170" s="241">
        <v>10000</v>
      </c>
      <c r="H170" s="241">
        <f t="shared" si="14"/>
        <v>10000</v>
      </c>
      <c r="I170" s="241">
        <f t="shared" si="15"/>
        <v>40000</v>
      </c>
      <c r="J170" s="242" t="s">
        <v>648</v>
      </c>
      <c r="L170" s="232"/>
    </row>
    <row r="171" spans="1:18" s="74" customFormat="1" ht="24.95" customHeight="1" x14ac:dyDescent="0.2">
      <c r="A171" s="239" t="s">
        <v>244</v>
      </c>
      <c r="B171" s="243" t="s">
        <v>138</v>
      </c>
      <c r="C171" s="240">
        <v>1</v>
      </c>
      <c r="D171" s="240" t="s">
        <v>99</v>
      </c>
      <c r="E171" s="241">
        <v>5000</v>
      </c>
      <c r="F171" s="241">
        <f t="shared" si="13"/>
        <v>5000</v>
      </c>
      <c r="G171" s="241">
        <v>2000</v>
      </c>
      <c r="H171" s="241">
        <f t="shared" si="14"/>
        <v>2000</v>
      </c>
      <c r="I171" s="241">
        <f t="shared" si="15"/>
        <v>7000</v>
      </c>
      <c r="J171" s="242" t="s">
        <v>648</v>
      </c>
      <c r="L171" s="232"/>
    </row>
    <row r="172" spans="1:18" s="124" customFormat="1" ht="24.95" customHeight="1" x14ac:dyDescent="0.2">
      <c r="A172" s="239" t="s">
        <v>245</v>
      </c>
      <c r="B172" s="243" t="s">
        <v>102</v>
      </c>
      <c r="C172" s="240">
        <v>75</v>
      </c>
      <c r="D172" s="240" t="s">
        <v>98</v>
      </c>
      <c r="E172" s="241">
        <v>150</v>
      </c>
      <c r="F172" s="241">
        <f t="shared" si="13"/>
        <v>11250</v>
      </c>
      <c r="G172" s="241">
        <v>80</v>
      </c>
      <c r="H172" s="241">
        <f t="shared" si="14"/>
        <v>6000</v>
      </c>
      <c r="I172" s="241">
        <f t="shared" si="15"/>
        <v>17250</v>
      </c>
      <c r="J172" s="242"/>
      <c r="K172" s="74"/>
      <c r="L172" s="232"/>
      <c r="M172" s="74"/>
      <c r="N172" s="74"/>
      <c r="O172" s="74"/>
      <c r="P172" s="74"/>
      <c r="Q172" s="74"/>
      <c r="R172" s="74"/>
    </row>
    <row r="173" spans="1:18" s="74" customFormat="1" ht="24.95" customHeight="1" x14ac:dyDescent="0.2">
      <c r="A173" s="239" t="s">
        <v>246</v>
      </c>
      <c r="B173" s="243" t="s">
        <v>103</v>
      </c>
      <c r="C173" s="240">
        <v>30</v>
      </c>
      <c r="D173" s="240" t="s">
        <v>98</v>
      </c>
      <c r="E173" s="241">
        <v>300</v>
      </c>
      <c r="F173" s="241">
        <f t="shared" si="13"/>
        <v>9000</v>
      </c>
      <c r="G173" s="241">
        <v>150</v>
      </c>
      <c r="H173" s="241">
        <f t="shared" si="14"/>
        <v>4500</v>
      </c>
      <c r="I173" s="241">
        <f t="shared" si="15"/>
        <v>13500</v>
      </c>
      <c r="J173" s="263"/>
      <c r="L173" s="232"/>
    </row>
    <row r="174" spans="1:18" s="74" customFormat="1" ht="24.95" customHeight="1" x14ac:dyDescent="0.2">
      <c r="A174" s="239" t="s">
        <v>247</v>
      </c>
      <c r="B174" s="243" t="s">
        <v>139</v>
      </c>
      <c r="C174" s="240">
        <v>75</v>
      </c>
      <c r="D174" s="240" t="s">
        <v>98</v>
      </c>
      <c r="E174" s="241">
        <v>750</v>
      </c>
      <c r="F174" s="241">
        <f t="shared" si="13"/>
        <v>56250</v>
      </c>
      <c r="G174" s="241">
        <v>180</v>
      </c>
      <c r="H174" s="241">
        <f t="shared" si="14"/>
        <v>13500</v>
      </c>
      <c r="I174" s="241">
        <f t="shared" si="15"/>
        <v>69750</v>
      </c>
      <c r="J174" s="242"/>
      <c r="L174" s="232"/>
    </row>
    <row r="175" spans="1:18" s="74" customFormat="1" ht="24.95" customHeight="1" x14ac:dyDescent="0.2">
      <c r="A175" s="239" t="s">
        <v>248</v>
      </c>
      <c r="B175" s="243" t="s">
        <v>140</v>
      </c>
      <c r="C175" s="240">
        <v>30</v>
      </c>
      <c r="D175" s="240" t="s">
        <v>98</v>
      </c>
      <c r="E175" s="241">
        <v>750</v>
      </c>
      <c r="F175" s="241">
        <f t="shared" si="13"/>
        <v>22500</v>
      </c>
      <c r="G175" s="241">
        <v>180</v>
      </c>
      <c r="H175" s="241">
        <f t="shared" si="14"/>
        <v>5400</v>
      </c>
      <c r="I175" s="241">
        <f t="shared" si="15"/>
        <v>27900</v>
      </c>
      <c r="J175" s="242"/>
      <c r="K175" s="124"/>
      <c r="L175" s="233"/>
      <c r="M175" s="124"/>
      <c r="N175" s="124"/>
      <c r="O175" s="124"/>
    </row>
    <row r="176" spans="1:18" s="74" customFormat="1" ht="24.95" customHeight="1" x14ac:dyDescent="0.2">
      <c r="A176" s="239" t="s">
        <v>249</v>
      </c>
      <c r="B176" s="144" t="s">
        <v>104</v>
      </c>
      <c r="C176" s="240">
        <v>2</v>
      </c>
      <c r="D176" s="240" t="s">
        <v>6</v>
      </c>
      <c r="E176" s="241">
        <v>600</v>
      </c>
      <c r="F176" s="241">
        <f t="shared" si="13"/>
        <v>1200</v>
      </c>
      <c r="G176" s="241">
        <v>200</v>
      </c>
      <c r="H176" s="241">
        <f t="shared" si="14"/>
        <v>400</v>
      </c>
      <c r="I176" s="241">
        <f t="shared" si="15"/>
        <v>1600</v>
      </c>
      <c r="J176" s="242"/>
      <c r="L176" s="232"/>
    </row>
    <row r="177" spans="1:18" s="74" customFormat="1" ht="24.95" customHeight="1" x14ac:dyDescent="0.2">
      <c r="A177" s="239" t="s">
        <v>250</v>
      </c>
      <c r="B177" s="144" t="s">
        <v>198</v>
      </c>
      <c r="C177" s="240">
        <v>4</v>
      </c>
      <c r="D177" s="240" t="s">
        <v>6</v>
      </c>
      <c r="E177" s="241">
        <v>11500</v>
      </c>
      <c r="F177" s="241">
        <f t="shared" si="13"/>
        <v>46000</v>
      </c>
      <c r="G177" s="241">
        <f t="shared" ref="G177" si="16">SUM(E177)*0.15</f>
        <v>1725</v>
      </c>
      <c r="H177" s="241">
        <f t="shared" si="14"/>
        <v>6900</v>
      </c>
      <c r="I177" s="241">
        <f t="shared" si="15"/>
        <v>52900</v>
      </c>
      <c r="J177" s="242"/>
      <c r="L177" s="232"/>
    </row>
    <row r="178" spans="1:18" s="74" customFormat="1" ht="24.95" customHeight="1" x14ac:dyDescent="0.2">
      <c r="A178" s="239" t="s">
        <v>251</v>
      </c>
      <c r="B178" s="144" t="s">
        <v>200</v>
      </c>
      <c r="C178" s="240">
        <v>1</v>
      </c>
      <c r="D178" s="240" t="s">
        <v>6</v>
      </c>
      <c r="E178" s="241">
        <v>2000</v>
      </c>
      <c r="F178" s="241">
        <f t="shared" si="13"/>
        <v>2000</v>
      </c>
      <c r="G178" s="241">
        <v>1000</v>
      </c>
      <c r="H178" s="241">
        <f t="shared" si="14"/>
        <v>1000</v>
      </c>
      <c r="I178" s="241">
        <f t="shared" si="15"/>
        <v>3000</v>
      </c>
      <c r="J178" s="242"/>
      <c r="L178" s="232"/>
    </row>
    <row r="179" spans="1:18" s="74" customFormat="1" ht="24.95" customHeight="1" x14ac:dyDescent="0.2">
      <c r="A179" s="239" t="s">
        <v>252</v>
      </c>
      <c r="B179" s="144" t="s">
        <v>145</v>
      </c>
      <c r="C179" s="241">
        <v>1</v>
      </c>
      <c r="D179" s="240" t="s">
        <v>6</v>
      </c>
      <c r="E179" s="241">
        <v>38000</v>
      </c>
      <c r="F179" s="241">
        <f t="shared" si="13"/>
        <v>38000</v>
      </c>
      <c r="G179" s="241">
        <f>SUM(E179)*0.25</f>
        <v>9500</v>
      </c>
      <c r="H179" s="241">
        <f t="shared" si="14"/>
        <v>9500</v>
      </c>
      <c r="I179" s="241">
        <f t="shared" si="15"/>
        <v>47500</v>
      </c>
      <c r="J179" s="242"/>
      <c r="L179" s="232"/>
      <c r="P179" s="124"/>
      <c r="Q179" s="124"/>
      <c r="R179" s="124"/>
    </row>
    <row r="180" spans="1:18" s="74" customFormat="1" ht="24.95" customHeight="1" x14ac:dyDescent="0.2">
      <c r="A180" s="239" t="s">
        <v>253</v>
      </c>
      <c r="B180" s="243" t="s">
        <v>141</v>
      </c>
      <c r="C180" s="240">
        <v>4</v>
      </c>
      <c r="D180" s="240" t="s">
        <v>6</v>
      </c>
      <c r="E180" s="241">
        <v>6000</v>
      </c>
      <c r="F180" s="241">
        <f t="shared" si="13"/>
        <v>24000</v>
      </c>
      <c r="G180" s="241">
        <v>500</v>
      </c>
      <c r="H180" s="241">
        <f t="shared" si="14"/>
        <v>2000</v>
      </c>
      <c r="I180" s="241">
        <f t="shared" si="15"/>
        <v>26000</v>
      </c>
      <c r="J180" s="263"/>
      <c r="L180" s="232"/>
    </row>
    <row r="181" spans="1:18" s="74" customFormat="1" ht="24.95" customHeight="1" x14ac:dyDescent="0.2">
      <c r="A181" s="239" t="s">
        <v>254</v>
      </c>
      <c r="B181" s="243" t="s">
        <v>142</v>
      </c>
      <c r="C181" s="240">
        <v>4</v>
      </c>
      <c r="D181" s="240" t="s">
        <v>6</v>
      </c>
      <c r="E181" s="241">
        <v>950</v>
      </c>
      <c r="F181" s="241">
        <f t="shared" si="13"/>
        <v>3800</v>
      </c>
      <c r="G181" s="241">
        <v>100</v>
      </c>
      <c r="H181" s="241">
        <f t="shared" si="14"/>
        <v>400</v>
      </c>
      <c r="I181" s="241">
        <f t="shared" si="15"/>
        <v>4200</v>
      </c>
      <c r="J181" s="242"/>
      <c r="L181" s="232"/>
    </row>
    <row r="182" spans="1:18" s="74" customFormat="1" ht="24.95" customHeight="1" x14ac:dyDescent="0.2">
      <c r="A182" s="239" t="s">
        <v>255</v>
      </c>
      <c r="B182" s="243" t="s">
        <v>146</v>
      </c>
      <c r="C182" s="240">
        <v>4</v>
      </c>
      <c r="D182" s="240" t="s">
        <v>6</v>
      </c>
      <c r="E182" s="241">
        <v>4500</v>
      </c>
      <c r="F182" s="241">
        <f t="shared" si="13"/>
        <v>18000</v>
      </c>
      <c r="G182" s="241">
        <v>500</v>
      </c>
      <c r="H182" s="241">
        <f t="shared" si="14"/>
        <v>2000</v>
      </c>
      <c r="I182" s="241">
        <f t="shared" si="15"/>
        <v>20000</v>
      </c>
      <c r="J182" s="242"/>
      <c r="L182" s="232"/>
    </row>
    <row r="183" spans="1:18" s="74" customFormat="1" ht="24.95" customHeight="1" x14ac:dyDescent="0.2">
      <c r="A183" s="239" t="s">
        <v>256</v>
      </c>
      <c r="B183" s="144" t="s">
        <v>147</v>
      </c>
      <c r="C183" s="240">
        <v>4</v>
      </c>
      <c r="D183" s="240" t="s">
        <v>6</v>
      </c>
      <c r="E183" s="241">
        <v>6500</v>
      </c>
      <c r="F183" s="241">
        <f t="shared" si="13"/>
        <v>26000</v>
      </c>
      <c r="G183" s="241">
        <f t="shared" ref="G183" si="17">SUM(E183)*0.15</f>
        <v>975</v>
      </c>
      <c r="H183" s="241">
        <f t="shared" si="14"/>
        <v>3900</v>
      </c>
      <c r="I183" s="241">
        <f t="shared" si="15"/>
        <v>29900</v>
      </c>
      <c r="J183" s="242"/>
      <c r="L183" s="232"/>
    </row>
    <row r="184" spans="1:18" s="74" customFormat="1" ht="24.95" customHeight="1" x14ac:dyDescent="0.2">
      <c r="A184" s="239" t="s">
        <v>257</v>
      </c>
      <c r="B184" s="144" t="s">
        <v>108</v>
      </c>
      <c r="C184" s="240">
        <v>1</v>
      </c>
      <c r="D184" s="240" t="s">
        <v>84</v>
      </c>
      <c r="E184" s="241">
        <v>300</v>
      </c>
      <c r="F184" s="241">
        <f t="shared" si="13"/>
        <v>300</v>
      </c>
      <c r="G184" s="241">
        <v>100</v>
      </c>
      <c r="H184" s="241">
        <f t="shared" si="14"/>
        <v>100</v>
      </c>
      <c r="I184" s="241">
        <f t="shared" si="15"/>
        <v>400</v>
      </c>
      <c r="J184" s="242"/>
      <c r="L184" s="232"/>
    </row>
    <row r="185" spans="1:18" s="74" customFormat="1" ht="24.95" customHeight="1" x14ac:dyDescent="0.2">
      <c r="A185" s="239" t="s">
        <v>258</v>
      </c>
      <c r="B185" s="144" t="s">
        <v>148</v>
      </c>
      <c r="C185" s="240">
        <v>4</v>
      </c>
      <c r="D185" s="240" t="s">
        <v>86</v>
      </c>
      <c r="E185" s="241">
        <v>700</v>
      </c>
      <c r="F185" s="241">
        <f t="shared" si="13"/>
        <v>2800</v>
      </c>
      <c r="G185" s="241">
        <v>100</v>
      </c>
      <c r="H185" s="241">
        <f t="shared" si="14"/>
        <v>400</v>
      </c>
      <c r="I185" s="241">
        <f t="shared" si="15"/>
        <v>3200</v>
      </c>
      <c r="J185" s="242"/>
      <c r="L185" s="232"/>
    </row>
    <row r="186" spans="1:18" s="74" customFormat="1" ht="24.95" customHeight="1" x14ac:dyDescent="0.2">
      <c r="A186" s="239" t="s">
        <v>259</v>
      </c>
      <c r="B186" s="144" t="s">
        <v>211</v>
      </c>
      <c r="C186" s="241">
        <v>1</v>
      </c>
      <c r="D186" s="240" t="s">
        <v>6</v>
      </c>
      <c r="E186" s="241">
        <v>1500</v>
      </c>
      <c r="F186" s="241">
        <f t="shared" si="13"/>
        <v>1500</v>
      </c>
      <c r="G186" s="241">
        <v>100</v>
      </c>
      <c r="H186" s="241">
        <f t="shared" si="14"/>
        <v>100</v>
      </c>
      <c r="I186" s="241">
        <f t="shared" si="15"/>
        <v>1600</v>
      </c>
      <c r="J186" s="242"/>
      <c r="L186" s="232"/>
    </row>
    <row r="187" spans="1:18" s="74" customFormat="1" ht="24.95" customHeight="1" x14ac:dyDescent="0.2">
      <c r="A187" s="283" t="s">
        <v>260</v>
      </c>
      <c r="B187" s="265" t="s">
        <v>213</v>
      </c>
      <c r="C187" s="266">
        <v>1</v>
      </c>
      <c r="D187" s="266" t="s">
        <v>6</v>
      </c>
      <c r="E187" s="267">
        <v>1500</v>
      </c>
      <c r="F187" s="241">
        <f t="shared" si="13"/>
        <v>1500</v>
      </c>
      <c r="G187" s="267">
        <v>100</v>
      </c>
      <c r="H187" s="241">
        <f t="shared" si="14"/>
        <v>100</v>
      </c>
      <c r="I187" s="241">
        <f t="shared" si="15"/>
        <v>1600</v>
      </c>
      <c r="J187" s="268"/>
      <c r="L187" s="232"/>
    </row>
    <row r="188" spans="1:18" s="74" customFormat="1" ht="24.95" customHeight="1" x14ac:dyDescent="0.2">
      <c r="A188" s="239" t="s">
        <v>261</v>
      </c>
      <c r="B188" s="243" t="s">
        <v>262</v>
      </c>
      <c r="C188" s="240">
        <v>1</v>
      </c>
      <c r="D188" s="240" t="s">
        <v>6</v>
      </c>
      <c r="E188" s="241">
        <v>20000</v>
      </c>
      <c r="F188" s="241">
        <f t="shared" si="13"/>
        <v>20000</v>
      </c>
      <c r="G188" s="241">
        <f>SUM(E188)*0.3</f>
        <v>6000</v>
      </c>
      <c r="H188" s="241">
        <f t="shared" si="14"/>
        <v>6000</v>
      </c>
      <c r="I188" s="241">
        <f t="shared" si="15"/>
        <v>26000</v>
      </c>
      <c r="J188" s="242"/>
      <c r="L188" s="232"/>
    </row>
    <row r="189" spans="1:18" s="74" customFormat="1" ht="24.95" customHeight="1" x14ac:dyDescent="0.2">
      <c r="A189" s="239" t="s">
        <v>263</v>
      </c>
      <c r="B189" s="243" t="s">
        <v>154</v>
      </c>
      <c r="C189" s="240">
        <v>30</v>
      </c>
      <c r="D189" s="240" t="s">
        <v>98</v>
      </c>
      <c r="E189" s="241">
        <v>320</v>
      </c>
      <c r="F189" s="241">
        <f t="shared" si="13"/>
        <v>9600</v>
      </c>
      <c r="G189" s="241">
        <v>55</v>
      </c>
      <c r="H189" s="241">
        <f t="shared" si="14"/>
        <v>1650</v>
      </c>
      <c r="I189" s="241">
        <f t="shared" si="15"/>
        <v>11250</v>
      </c>
      <c r="J189" s="242"/>
      <c r="L189" s="232"/>
    </row>
    <row r="190" spans="1:18" s="74" customFormat="1" ht="24.95" customHeight="1" x14ac:dyDescent="0.2">
      <c r="A190" s="239" t="s">
        <v>264</v>
      </c>
      <c r="B190" s="144" t="s">
        <v>155</v>
      </c>
      <c r="C190" s="240">
        <v>12</v>
      </c>
      <c r="D190" s="240" t="s">
        <v>156</v>
      </c>
      <c r="E190" s="241">
        <v>600</v>
      </c>
      <c r="F190" s="241">
        <f t="shared" si="13"/>
        <v>7200</v>
      </c>
      <c r="G190" s="241">
        <v>100</v>
      </c>
      <c r="H190" s="241">
        <f t="shared" si="14"/>
        <v>1200</v>
      </c>
      <c r="I190" s="241">
        <f t="shared" si="15"/>
        <v>8400</v>
      </c>
      <c r="J190" s="242"/>
      <c r="L190" s="232"/>
    </row>
    <row r="191" spans="1:18" s="74" customFormat="1" ht="24.95" customHeight="1" x14ac:dyDescent="0.2">
      <c r="A191" s="239" t="s">
        <v>265</v>
      </c>
      <c r="B191" s="144" t="s">
        <v>157</v>
      </c>
      <c r="C191" s="240">
        <v>3</v>
      </c>
      <c r="D191" s="240" t="s">
        <v>6</v>
      </c>
      <c r="E191" s="241">
        <v>300</v>
      </c>
      <c r="F191" s="241">
        <f t="shared" si="13"/>
        <v>900</v>
      </c>
      <c r="G191" s="241">
        <v>100</v>
      </c>
      <c r="H191" s="241">
        <f t="shared" si="14"/>
        <v>300</v>
      </c>
      <c r="I191" s="241">
        <f t="shared" si="15"/>
        <v>1200</v>
      </c>
      <c r="J191" s="242"/>
      <c r="L191" s="232"/>
    </row>
    <row r="192" spans="1:18" s="74" customFormat="1" ht="24.95" customHeight="1" x14ac:dyDescent="0.2">
      <c r="A192" s="239" t="s">
        <v>266</v>
      </c>
      <c r="B192" s="144" t="s">
        <v>220</v>
      </c>
      <c r="C192" s="240">
        <v>1</v>
      </c>
      <c r="D192" s="240" t="s">
        <v>6</v>
      </c>
      <c r="E192" s="241">
        <v>6000</v>
      </c>
      <c r="F192" s="241">
        <f t="shared" si="13"/>
        <v>6000</v>
      </c>
      <c r="G192" s="241">
        <v>500</v>
      </c>
      <c r="H192" s="241">
        <f t="shared" si="14"/>
        <v>500</v>
      </c>
      <c r="I192" s="241">
        <f t="shared" si="15"/>
        <v>6500</v>
      </c>
      <c r="J192" s="242"/>
      <c r="L192" s="232"/>
    </row>
    <row r="193" spans="1:18" s="124" customFormat="1" ht="24.95" customHeight="1" x14ac:dyDescent="0.2">
      <c r="A193" s="239" t="s">
        <v>267</v>
      </c>
      <c r="B193" s="144" t="s">
        <v>158</v>
      </c>
      <c r="C193" s="241">
        <v>20</v>
      </c>
      <c r="D193" s="240" t="s">
        <v>87</v>
      </c>
      <c r="E193" s="241">
        <v>500</v>
      </c>
      <c r="F193" s="241">
        <f t="shared" si="13"/>
        <v>10000</v>
      </c>
      <c r="G193" s="241">
        <v>200</v>
      </c>
      <c r="H193" s="241">
        <f t="shared" si="14"/>
        <v>4000</v>
      </c>
      <c r="I193" s="241">
        <f t="shared" si="15"/>
        <v>14000</v>
      </c>
      <c r="J193" s="242"/>
      <c r="K193" s="74"/>
      <c r="L193" s="232"/>
      <c r="M193" s="74"/>
      <c r="N193" s="74"/>
      <c r="O193" s="74"/>
      <c r="P193" s="74"/>
      <c r="Q193" s="74"/>
      <c r="R193" s="74"/>
    </row>
    <row r="194" spans="1:18" s="124" customFormat="1" ht="24.95" customHeight="1" x14ac:dyDescent="0.2">
      <c r="A194" s="239" t="s">
        <v>268</v>
      </c>
      <c r="B194" s="243" t="s">
        <v>224</v>
      </c>
      <c r="C194" s="240">
        <v>1</v>
      </c>
      <c r="D194" s="240" t="s">
        <v>6</v>
      </c>
      <c r="E194" s="241">
        <v>8500</v>
      </c>
      <c r="F194" s="241">
        <f t="shared" si="13"/>
        <v>8500</v>
      </c>
      <c r="G194" s="241">
        <f>SUM(E194)*0.3</f>
        <v>2550</v>
      </c>
      <c r="H194" s="241">
        <f t="shared" si="14"/>
        <v>2550</v>
      </c>
      <c r="I194" s="241">
        <f t="shared" si="15"/>
        <v>11050</v>
      </c>
      <c r="J194" s="263"/>
      <c r="K194" s="74"/>
      <c r="L194" s="232"/>
      <c r="M194" s="74"/>
      <c r="N194" s="74"/>
      <c r="O194" s="74"/>
      <c r="P194" s="74"/>
      <c r="Q194" s="74"/>
      <c r="R194" s="74"/>
    </row>
    <row r="195" spans="1:18" s="74" customFormat="1" ht="24.95" customHeight="1" x14ac:dyDescent="0.2">
      <c r="A195" s="283" t="s">
        <v>269</v>
      </c>
      <c r="B195" s="284" t="s">
        <v>159</v>
      </c>
      <c r="C195" s="266">
        <v>4</v>
      </c>
      <c r="D195" s="266" t="s">
        <v>86</v>
      </c>
      <c r="E195" s="267">
        <v>1500</v>
      </c>
      <c r="F195" s="241">
        <f t="shared" si="13"/>
        <v>6000</v>
      </c>
      <c r="G195" s="267">
        <v>500</v>
      </c>
      <c r="H195" s="241">
        <f t="shared" si="14"/>
        <v>2000</v>
      </c>
      <c r="I195" s="241">
        <f t="shared" si="15"/>
        <v>8000</v>
      </c>
      <c r="J195" s="268"/>
      <c r="L195" s="232"/>
    </row>
    <row r="196" spans="1:18" s="74" customFormat="1" ht="24.95" customHeight="1" x14ac:dyDescent="0.2">
      <c r="A196" s="277"/>
      <c r="B196" s="282" t="s">
        <v>270</v>
      </c>
      <c r="C196" s="279"/>
      <c r="D196" s="279"/>
      <c r="E196" s="280"/>
      <c r="F196" s="280">
        <f>SUM(F155:F195)</f>
        <v>421050</v>
      </c>
      <c r="G196" s="280"/>
      <c r="H196" s="280">
        <f t="shared" ref="H196:I196" si="18">SUM(H155:H195)</f>
        <v>153000</v>
      </c>
      <c r="I196" s="280">
        <f t="shared" si="18"/>
        <v>574050</v>
      </c>
      <c r="J196" s="281"/>
      <c r="K196" s="124"/>
      <c r="L196" s="233">
        <f>SUM(H196,F196)</f>
        <v>574050</v>
      </c>
      <c r="M196" s="124"/>
      <c r="N196" s="124"/>
      <c r="O196" s="124"/>
    </row>
    <row r="197" spans="1:18" s="74" customFormat="1" ht="24.95" customHeight="1" x14ac:dyDescent="0.2">
      <c r="A197" s="259">
        <v>3.3</v>
      </c>
      <c r="B197" s="285" t="s">
        <v>271</v>
      </c>
      <c r="C197" s="261"/>
      <c r="D197" s="261"/>
      <c r="E197" s="262"/>
      <c r="F197" s="262"/>
      <c r="G197" s="262"/>
      <c r="H197" s="262"/>
      <c r="I197" s="262"/>
      <c r="J197" s="263"/>
      <c r="K197" s="124"/>
      <c r="L197" s="233"/>
      <c r="M197" s="124"/>
      <c r="N197" s="124"/>
      <c r="O197" s="124"/>
    </row>
    <row r="198" spans="1:18" s="74" customFormat="1" ht="24.95" customHeight="1" x14ac:dyDescent="0.2">
      <c r="A198" s="239" t="s">
        <v>272</v>
      </c>
      <c r="B198" s="144" t="s">
        <v>126</v>
      </c>
      <c r="C198" s="241">
        <v>1</v>
      </c>
      <c r="D198" s="240" t="s">
        <v>99</v>
      </c>
      <c r="E198" s="241">
        <v>0</v>
      </c>
      <c r="F198" s="241">
        <f t="shared" ref="F198:F229" si="19">SUM(E198)*C198</f>
        <v>0</v>
      </c>
      <c r="G198" s="241">
        <v>500</v>
      </c>
      <c r="H198" s="241">
        <f t="shared" ref="H198:H229" si="20">SUM(G198)*C198</f>
        <v>500</v>
      </c>
      <c r="I198" s="241">
        <f t="shared" ref="I198:I229" si="21">SUM(H198,F198)</f>
        <v>500</v>
      </c>
      <c r="J198" s="242"/>
      <c r="L198" s="232"/>
    </row>
    <row r="199" spans="1:18" s="74" customFormat="1" ht="24.95" customHeight="1" x14ac:dyDescent="0.2">
      <c r="A199" s="283" t="s">
        <v>273</v>
      </c>
      <c r="B199" s="265" t="s">
        <v>100</v>
      </c>
      <c r="C199" s="266">
        <v>22</v>
      </c>
      <c r="D199" s="266" t="s">
        <v>98</v>
      </c>
      <c r="E199" s="267">
        <v>0</v>
      </c>
      <c r="F199" s="241">
        <f t="shared" si="19"/>
        <v>0</v>
      </c>
      <c r="G199" s="241">
        <v>100</v>
      </c>
      <c r="H199" s="241">
        <f t="shared" si="20"/>
        <v>2200</v>
      </c>
      <c r="I199" s="241">
        <f t="shared" si="21"/>
        <v>2200</v>
      </c>
      <c r="J199" s="268"/>
      <c r="L199" s="232"/>
    </row>
    <row r="200" spans="1:18" s="124" customFormat="1" ht="24.95" customHeight="1" x14ac:dyDescent="0.2">
      <c r="A200" s="239" t="s">
        <v>274</v>
      </c>
      <c r="B200" s="276" t="s">
        <v>101</v>
      </c>
      <c r="C200" s="240">
        <v>4</v>
      </c>
      <c r="D200" s="240" t="s">
        <v>98</v>
      </c>
      <c r="E200" s="241">
        <v>0</v>
      </c>
      <c r="F200" s="241">
        <f t="shared" si="19"/>
        <v>0</v>
      </c>
      <c r="G200" s="241">
        <v>250</v>
      </c>
      <c r="H200" s="241">
        <f t="shared" si="20"/>
        <v>1000</v>
      </c>
      <c r="I200" s="241">
        <f t="shared" si="21"/>
        <v>1000</v>
      </c>
      <c r="J200" s="242"/>
      <c r="K200" s="74"/>
      <c r="L200" s="232"/>
      <c r="M200" s="74"/>
      <c r="N200" s="74"/>
      <c r="O200" s="74"/>
    </row>
    <row r="201" spans="1:18" s="74" customFormat="1" ht="24.95" customHeight="1" x14ac:dyDescent="0.2">
      <c r="A201" s="239" t="s">
        <v>275</v>
      </c>
      <c r="B201" s="243" t="s">
        <v>127</v>
      </c>
      <c r="C201" s="240">
        <v>1</v>
      </c>
      <c r="D201" s="240" t="s">
        <v>6</v>
      </c>
      <c r="E201" s="241">
        <v>0</v>
      </c>
      <c r="F201" s="241">
        <f t="shared" si="19"/>
        <v>0</v>
      </c>
      <c r="G201" s="241">
        <v>500</v>
      </c>
      <c r="H201" s="241">
        <f t="shared" si="20"/>
        <v>500</v>
      </c>
      <c r="I201" s="241">
        <f t="shared" si="21"/>
        <v>500</v>
      </c>
      <c r="J201" s="242"/>
      <c r="L201" s="232"/>
      <c r="P201" s="124"/>
      <c r="Q201" s="124"/>
      <c r="R201" s="124"/>
    </row>
    <row r="202" spans="1:18" s="74" customFormat="1" ht="24.95" customHeight="1" x14ac:dyDescent="0.2">
      <c r="A202" s="239" t="s">
        <v>276</v>
      </c>
      <c r="B202" s="243" t="s">
        <v>97</v>
      </c>
      <c r="C202" s="240">
        <v>4</v>
      </c>
      <c r="D202" s="240" t="s">
        <v>98</v>
      </c>
      <c r="E202" s="241">
        <v>0</v>
      </c>
      <c r="F202" s="241">
        <f t="shared" si="19"/>
        <v>0</v>
      </c>
      <c r="G202" s="241">
        <v>50</v>
      </c>
      <c r="H202" s="241">
        <f t="shared" si="20"/>
        <v>200</v>
      </c>
      <c r="I202" s="241">
        <f t="shared" si="21"/>
        <v>200</v>
      </c>
      <c r="J202" s="242"/>
      <c r="L202" s="232"/>
    </row>
    <row r="203" spans="1:18" s="74" customFormat="1" ht="24.95" customHeight="1" x14ac:dyDescent="0.2">
      <c r="A203" s="239" t="s">
        <v>277</v>
      </c>
      <c r="B203" s="243" t="s">
        <v>130</v>
      </c>
      <c r="C203" s="240">
        <v>1</v>
      </c>
      <c r="D203" s="240" t="s">
        <v>99</v>
      </c>
      <c r="E203" s="241">
        <v>0</v>
      </c>
      <c r="F203" s="241">
        <f t="shared" si="19"/>
        <v>0</v>
      </c>
      <c r="G203" s="241">
        <v>1000</v>
      </c>
      <c r="H203" s="241">
        <f t="shared" si="20"/>
        <v>1000</v>
      </c>
      <c r="I203" s="241">
        <f t="shared" si="21"/>
        <v>1000</v>
      </c>
      <c r="J203" s="242"/>
      <c r="K203" s="124"/>
      <c r="L203" s="233"/>
      <c r="M203" s="124"/>
      <c r="N203" s="124"/>
      <c r="O203" s="124"/>
    </row>
    <row r="204" spans="1:18" s="74" customFormat="1" ht="24.95" customHeight="1" x14ac:dyDescent="0.2">
      <c r="A204" s="239" t="s">
        <v>278</v>
      </c>
      <c r="B204" s="243" t="s">
        <v>131</v>
      </c>
      <c r="C204" s="240">
        <v>1</v>
      </c>
      <c r="D204" s="240" t="s">
        <v>99</v>
      </c>
      <c r="E204" s="241">
        <v>0</v>
      </c>
      <c r="F204" s="241">
        <f t="shared" si="19"/>
        <v>0</v>
      </c>
      <c r="G204" s="241">
        <v>1000</v>
      </c>
      <c r="H204" s="241">
        <f t="shared" si="20"/>
        <v>1000</v>
      </c>
      <c r="I204" s="241">
        <f t="shared" si="21"/>
        <v>1000</v>
      </c>
      <c r="J204" s="242"/>
      <c r="L204" s="232"/>
    </row>
    <row r="205" spans="1:18" s="74" customFormat="1" ht="24.95" customHeight="1" x14ac:dyDescent="0.2">
      <c r="A205" s="239" t="s">
        <v>279</v>
      </c>
      <c r="B205" s="243" t="s">
        <v>132</v>
      </c>
      <c r="C205" s="240">
        <v>20</v>
      </c>
      <c r="D205" s="240" t="s">
        <v>98</v>
      </c>
      <c r="E205" s="241">
        <v>450</v>
      </c>
      <c r="F205" s="241">
        <f t="shared" si="19"/>
        <v>9000</v>
      </c>
      <c r="G205" s="241">
        <v>250</v>
      </c>
      <c r="H205" s="241">
        <f t="shared" si="20"/>
        <v>5000</v>
      </c>
      <c r="I205" s="241">
        <f t="shared" si="21"/>
        <v>14000</v>
      </c>
      <c r="J205" s="242"/>
      <c r="L205" s="232"/>
    </row>
    <row r="206" spans="1:18" ht="24.95" customHeight="1" x14ac:dyDescent="0.2">
      <c r="A206" s="239" t="s">
        <v>280</v>
      </c>
      <c r="B206" s="144" t="s">
        <v>133</v>
      </c>
      <c r="C206" s="240">
        <v>1</v>
      </c>
      <c r="D206" s="240" t="s">
        <v>99</v>
      </c>
      <c r="E206" s="241">
        <v>1000</v>
      </c>
      <c r="F206" s="241">
        <f t="shared" si="19"/>
        <v>1000</v>
      </c>
      <c r="G206" s="241">
        <v>250</v>
      </c>
      <c r="H206" s="241">
        <f t="shared" si="20"/>
        <v>250</v>
      </c>
      <c r="I206" s="241">
        <f t="shared" si="21"/>
        <v>1250</v>
      </c>
      <c r="J206" s="242"/>
      <c r="M206" s="74"/>
      <c r="N206" s="74"/>
      <c r="O206" s="74"/>
      <c r="P206" s="74"/>
      <c r="Q206" s="74"/>
      <c r="R206" s="74"/>
    </row>
    <row r="207" spans="1:18" s="74" customFormat="1" ht="24.95" customHeight="1" x14ac:dyDescent="0.2">
      <c r="A207" s="239" t="s">
        <v>281</v>
      </c>
      <c r="B207" s="144" t="s">
        <v>166</v>
      </c>
      <c r="C207" s="240">
        <v>1</v>
      </c>
      <c r="D207" s="240" t="s">
        <v>99</v>
      </c>
      <c r="E207" s="241">
        <v>0</v>
      </c>
      <c r="F207" s="241">
        <f t="shared" si="19"/>
        <v>0</v>
      </c>
      <c r="G207" s="241">
        <v>2000</v>
      </c>
      <c r="H207" s="241">
        <f t="shared" si="20"/>
        <v>2000</v>
      </c>
      <c r="I207" s="241">
        <f t="shared" si="21"/>
        <v>2000</v>
      </c>
      <c r="J207" s="242"/>
      <c r="L207" s="232"/>
      <c r="P207" s="124"/>
      <c r="Q207" s="124"/>
      <c r="R207" s="124"/>
    </row>
    <row r="208" spans="1:18" s="74" customFormat="1" ht="24.95" customHeight="1" x14ac:dyDescent="0.2">
      <c r="A208" s="239" t="s">
        <v>282</v>
      </c>
      <c r="B208" s="144" t="s">
        <v>135</v>
      </c>
      <c r="C208" s="240">
        <v>1</v>
      </c>
      <c r="D208" s="240" t="s">
        <v>99</v>
      </c>
      <c r="E208" s="241">
        <v>3500</v>
      </c>
      <c r="F208" s="241">
        <f t="shared" si="19"/>
        <v>3500</v>
      </c>
      <c r="G208" s="241">
        <v>1500</v>
      </c>
      <c r="H208" s="241">
        <f t="shared" si="20"/>
        <v>1500</v>
      </c>
      <c r="I208" s="241">
        <f t="shared" si="21"/>
        <v>5000</v>
      </c>
      <c r="J208" s="242" t="s">
        <v>648</v>
      </c>
      <c r="L208" s="232"/>
    </row>
    <row r="209" spans="1:18" s="74" customFormat="1" ht="24.95" customHeight="1" x14ac:dyDescent="0.2">
      <c r="A209" s="239" t="s">
        <v>283</v>
      </c>
      <c r="B209" s="144" t="s">
        <v>136</v>
      </c>
      <c r="C209" s="241">
        <v>1</v>
      </c>
      <c r="D209" s="240" t="s">
        <v>99</v>
      </c>
      <c r="E209" s="241">
        <v>2000</v>
      </c>
      <c r="F209" s="241">
        <f t="shared" si="19"/>
        <v>2000</v>
      </c>
      <c r="G209" s="241">
        <v>1000</v>
      </c>
      <c r="H209" s="241">
        <f t="shared" si="20"/>
        <v>1000</v>
      </c>
      <c r="I209" s="241">
        <f t="shared" si="21"/>
        <v>3000</v>
      </c>
      <c r="J209" s="242" t="s">
        <v>648</v>
      </c>
      <c r="L209" s="232"/>
      <c r="M209" s="274"/>
      <c r="N209" s="274"/>
      <c r="O209" s="274"/>
    </row>
    <row r="210" spans="1:18" s="74" customFormat="1" ht="24.95" customHeight="1" x14ac:dyDescent="0.2">
      <c r="A210" s="239" t="s">
        <v>284</v>
      </c>
      <c r="B210" s="243" t="s">
        <v>137</v>
      </c>
      <c r="C210" s="240">
        <v>1</v>
      </c>
      <c r="D210" s="240" t="s">
        <v>99</v>
      </c>
      <c r="E210" s="241">
        <v>6000</v>
      </c>
      <c r="F210" s="241">
        <f t="shared" si="19"/>
        <v>6000</v>
      </c>
      <c r="G210" s="241">
        <v>3000</v>
      </c>
      <c r="H210" s="241">
        <f t="shared" si="20"/>
        <v>3000</v>
      </c>
      <c r="I210" s="241">
        <f t="shared" si="21"/>
        <v>9000</v>
      </c>
      <c r="J210" s="242" t="s">
        <v>648</v>
      </c>
      <c r="L210" s="232"/>
    </row>
    <row r="211" spans="1:18" s="74" customFormat="1" ht="24.95" customHeight="1" x14ac:dyDescent="0.2">
      <c r="A211" s="239" t="s">
        <v>285</v>
      </c>
      <c r="B211" s="243" t="s">
        <v>138</v>
      </c>
      <c r="C211" s="240">
        <v>1</v>
      </c>
      <c r="D211" s="240" t="s">
        <v>99</v>
      </c>
      <c r="E211" s="241">
        <v>2000</v>
      </c>
      <c r="F211" s="241">
        <f t="shared" si="19"/>
        <v>2000</v>
      </c>
      <c r="G211" s="241">
        <v>1000</v>
      </c>
      <c r="H211" s="241">
        <f t="shared" si="20"/>
        <v>1000</v>
      </c>
      <c r="I211" s="241">
        <f t="shared" si="21"/>
        <v>3000</v>
      </c>
      <c r="J211" s="242" t="s">
        <v>648</v>
      </c>
      <c r="L211" s="232"/>
    </row>
    <row r="212" spans="1:18" s="74" customFormat="1" ht="24.95" customHeight="1" x14ac:dyDescent="0.2">
      <c r="A212" s="239" t="s">
        <v>286</v>
      </c>
      <c r="B212" s="243" t="s">
        <v>102</v>
      </c>
      <c r="C212" s="240">
        <v>18</v>
      </c>
      <c r="D212" s="240" t="s">
        <v>98</v>
      </c>
      <c r="E212" s="241">
        <v>150</v>
      </c>
      <c r="F212" s="241">
        <f t="shared" si="19"/>
        <v>2700</v>
      </c>
      <c r="G212" s="241">
        <v>80</v>
      </c>
      <c r="H212" s="241">
        <f t="shared" si="20"/>
        <v>1440</v>
      </c>
      <c r="I212" s="241">
        <f t="shared" si="21"/>
        <v>4140</v>
      </c>
      <c r="J212" s="242"/>
      <c r="L212" s="232"/>
    </row>
    <row r="213" spans="1:18" s="74" customFormat="1" ht="24.95" customHeight="1" x14ac:dyDescent="0.2">
      <c r="A213" s="239" t="s">
        <v>287</v>
      </c>
      <c r="B213" s="144" t="s">
        <v>103</v>
      </c>
      <c r="C213" s="240">
        <v>4</v>
      </c>
      <c r="D213" s="240" t="s">
        <v>98</v>
      </c>
      <c r="E213" s="241">
        <v>300</v>
      </c>
      <c r="F213" s="241">
        <f t="shared" si="19"/>
        <v>1200</v>
      </c>
      <c r="G213" s="241">
        <v>150</v>
      </c>
      <c r="H213" s="241">
        <f t="shared" si="20"/>
        <v>600</v>
      </c>
      <c r="I213" s="241">
        <f t="shared" si="21"/>
        <v>1800</v>
      </c>
      <c r="J213" s="242"/>
      <c r="L213" s="232"/>
      <c r="P213" s="274"/>
      <c r="Q213" s="274"/>
      <c r="R213" s="274"/>
    </row>
    <row r="214" spans="1:18" s="74" customFormat="1" ht="24.95" customHeight="1" x14ac:dyDescent="0.2">
      <c r="A214" s="239" t="s">
        <v>288</v>
      </c>
      <c r="B214" s="144" t="s">
        <v>139</v>
      </c>
      <c r="C214" s="240">
        <v>18</v>
      </c>
      <c r="D214" s="240" t="s">
        <v>98</v>
      </c>
      <c r="E214" s="241">
        <v>750</v>
      </c>
      <c r="F214" s="241">
        <f t="shared" si="19"/>
        <v>13500</v>
      </c>
      <c r="G214" s="241">
        <v>180</v>
      </c>
      <c r="H214" s="241">
        <f t="shared" si="20"/>
        <v>3240</v>
      </c>
      <c r="I214" s="241">
        <f t="shared" si="21"/>
        <v>16740</v>
      </c>
      <c r="J214" s="242"/>
      <c r="L214" s="232"/>
    </row>
    <row r="215" spans="1:18" s="74" customFormat="1" ht="24.95" customHeight="1" x14ac:dyDescent="0.2">
      <c r="A215" s="239" t="s">
        <v>289</v>
      </c>
      <c r="B215" s="144" t="s">
        <v>140</v>
      </c>
      <c r="C215" s="240">
        <v>4</v>
      </c>
      <c r="D215" s="240" t="s">
        <v>98</v>
      </c>
      <c r="E215" s="241">
        <v>750</v>
      </c>
      <c r="F215" s="241">
        <f t="shared" si="19"/>
        <v>3000</v>
      </c>
      <c r="G215" s="241">
        <v>180</v>
      </c>
      <c r="H215" s="241">
        <f t="shared" si="20"/>
        <v>720</v>
      </c>
      <c r="I215" s="241">
        <f t="shared" si="21"/>
        <v>3720</v>
      </c>
      <c r="J215" s="242"/>
      <c r="L215" s="232"/>
    </row>
    <row r="216" spans="1:18" s="74" customFormat="1" ht="24.95" customHeight="1" x14ac:dyDescent="0.2">
      <c r="A216" s="239" t="s">
        <v>290</v>
      </c>
      <c r="B216" s="144" t="s">
        <v>104</v>
      </c>
      <c r="C216" s="241">
        <v>1</v>
      </c>
      <c r="D216" s="240" t="s">
        <v>6</v>
      </c>
      <c r="E216" s="241">
        <v>600</v>
      </c>
      <c r="F216" s="241">
        <f t="shared" si="19"/>
        <v>600</v>
      </c>
      <c r="G216" s="241">
        <v>200</v>
      </c>
      <c r="H216" s="241">
        <f t="shared" si="20"/>
        <v>200</v>
      </c>
      <c r="I216" s="241">
        <f t="shared" si="21"/>
        <v>800</v>
      </c>
      <c r="J216" s="242"/>
      <c r="L216" s="232"/>
    </row>
    <row r="217" spans="1:18" s="74" customFormat="1" ht="24.95" customHeight="1" x14ac:dyDescent="0.2">
      <c r="A217" s="283" t="s">
        <v>291</v>
      </c>
      <c r="B217" s="265" t="s">
        <v>141</v>
      </c>
      <c r="C217" s="266">
        <v>1</v>
      </c>
      <c r="D217" s="266" t="s">
        <v>6</v>
      </c>
      <c r="E217" s="267">
        <v>6000</v>
      </c>
      <c r="F217" s="241">
        <f t="shared" si="19"/>
        <v>6000</v>
      </c>
      <c r="G217" s="267">
        <v>500</v>
      </c>
      <c r="H217" s="241">
        <f t="shared" si="20"/>
        <v>500</v>
      </c>
      <c r="I217" s="241">
        <f t="shared" si="21"/>
        <v>6500</v>
      </c>
      <c r="J217" s="268"/>
      <c r="L217" s="232"/>
    </row>
    <row r="218" spans="1:18" s="124" customFormat="1" ht="24.95" customHeight="1" x14ac:dyDescent="0.2">
      <c r="A218" s="239" t="s">
        <v>292</v>
      </c>
      <c r="B218" s="243" t="s">
        <v>142</v>
      </c>
      <c r="C218" s="240">
        <v>1</v>
      </c>
      <c r="D218" s="240" t="s">
        <v>6</v>
      </c>
      <c r="E218" s="241">
        <v>950</v>
      </c>
      <c r="F218" s="241">
        <f t="shared" si="19"/>
        <v>950</v>
      </c>
      <c r="G218" s="241">
        <v>100</v>
      </c>
      <c r="H218" s="241">
        <f t="shared" si="20"/>
        <v>100</v>
      </c>
      <c r="I218" s="241">
        <f t="shared" si="21"/>
        <v>1050</v>
      </c>
      <c r="J218" s="242"/>
      <c r="K218" s="74"/>
      <c r="L218" s="232"/>
      <c r="M218" s="74"/>
      <c r="N218" s="74"/>
      <c r="O218" s="74"/>
      <c r="P218" s="74"/>
      <c r="Q218" s="74"/>
      <c r="R218" s="74"/>
    </row>
    <row r="219" spans="1:18" ht="24.95" customHeight="1" x14ac:dyDescent="0.2">
      <c r="A219" s="239" t="s">
        <v>293</v>
      </c>
      <c r="B219" s="243" t="s">
        <v>207</v>
      </c>
      <c r="C219" s="240">
        <v>1</v>
      </c>
      <c r="D219" s="240" t="s">
        <v>6</v>
      </c>
      <c r="E219" s="241">
        <v>24000</v>
      </c>
      <c r="F219" s="241">
        <f t="shared" si="19"/>
        <v>24000</v>
      </c>
      <c r="G219" s="241">
        <f t="shared" ref="G219" si="22">SUM(E219)*0.15</f>
        <v>3600</v>
      </c>
      <c r="H219" s="241">
        <f t="shared" si="20"/>
        <v>3600</v>
      </c>
      <c r="I219" s="241">
        <f t="shared" si="21"/>
        <v>27600</v>
      </c>
      <c r="J219" s="242"/>
      <c r="M219" s="74"/>
      <c r="N219" s="74"/>
      <c r="O219" s="74"/>
      <c r="P219" s="74"/>
      <c r="Q219" s="74"/>
      <c r="R219" s="74"/>
    </row>
    <row r="220" spans="1:18" ht="24.95" customHeight="1" x14ac:dyDescent="0.2">
      <c r="A220" s="239" t="s">
        <v>294</v>
      </c>
      <c r="B220" s="144" t="s">
        <v>295</v>
      </c>
      <c r="C220" s="240">
        <v>1</v>
      </c>
      <c r="D220" s="240" t="s">
        <v>6</v>
      </c>
      <c r="E220" s="241">
        <v>4500</v>
      </c>
      <c r="F220" s="241">
        <f t="shared" si="19"/>
        <v>4500</v>
      </c>
      <c r="G220" s="241">
        <v>500</v>
      </c>
      <c r="H220" s="241">
        <f t="shared" si="20"/>
        <v>500</v>
      </c>
      <c r="I220" s="241">
        <f t="shared" si="21"/>
        <v>5000</v>
      </c>
      <c r="J220" s="242"/>
      <c r="M220" s="74"/>
      <c r="N220" s="74"/>
      <c r="O220" s="74"/>
      <c r="P220" s="74"/>
      <c r="Q220" s="74"/>
      <c r="R220" s="74"/>
    </row>
    <row r="221" spans="1:18" ht="24.95" customHeight="1" x14ac:dyDescent="0.2">
      <c r="A221" s="239" t="s">
        <v>296</v>
      </c>
      <c r="B221" s="144" t="s">
        <v>147</v>
      </c>
      <c r="C221" s="240">
        <v>1</v>
      </c>
      <c r="D221" s="240" t="s">
        <v>6</v>
      </c>
      <c r="E221" s="241">
        <v>6500</v>
      </c>
      <c r="F221" s="241">
        <f t="shared" si="19"/>
        <v>6500</v>
      </c>
      <c r="G221" s="241">
        <f t="shared" ref="G221" si="23">SUM(E221)*0.15</f>
        <v>975</v>
      </c>
      <c r="H221" s="241">
        <f t="shared" si="20"/>
        <v>975</v>
      </c>
      <c r="I221" s="241">
        <f t="shared" si="21"/>
        <v>7475</v>
      </c>
      <c r="J221" s="242"/>
      <c r="K221" s="124"/>
      <c r="L221" s="233"/>
      <c r="M221" s="124"/>
      <c r="N221" s="124"/>
      <c r="O221" s="124"/>
      <c r="P221" s="74"/>
      <c r="Q221" s="74"/>
      <c r="R221" s="74"/>
    </row>
    <row r="222" spans="1:18" ht="24.95" customHeight="1" x14ac:dyDescent="0.2">
      <c r="A222" s="239" t="s">
        <v>297</v>
      </c>
      <c r="B222" s="144" t="s">
        <v>108</v>
      </c>
      <c r="C222" s="240">
        <v>1</v>
      </c>
      <c r="D222" s="240" t="s">
        <v>84</v>
      </c>
      <c r="E222" s="241">
        <v>300</v>
      </c>
      <c r="F222" s="241">
        <f t="shared" si="19"/>
        <v>300</v>
      </c>
      <c r="G222" s="241">
        <v>100</v>
      </c>
      <c r="H222" s="241">
        <f t="shared" si="20"/>
        <v>100</v>
      </c>
      <c r="I222" s="241">
        <f t="shared" si="21"/>
        <v>400</v>
      </c>
      <c r="J222" s="242"/>
      <c r="P222" s="74"/>
      <c r="Q222" s="74"/>
      <c r="R222" s="74"/>
    </row>
    <row r="223" spans="1:18" ht="24.95" customHeight="1" x14ac:dyDescent="0.2">
      <c r="A223" s="239" t="s">
        <v>298</v>
      </c>
      <c r="B223" s="144" t="s">
        <v>148</v>
      </c>
      <c r="C223" s="241">
        <v>1</v>
      </c>
      <c r="D223" s="240" t="s">
        <v>86</v>
      </c>
      <c r="E223" s="241">
        <v>700</v>
      </c>
      <c r="F223" s="241">
        <f t="shared" si="19"/>
        <v>700</v>
      </c>
      <c r="G223" s="241">
        <v>100</v>
      </c>
      <c r="H223" s="241">
        <f t="shared" si="20"/>
        <v>100</v>
      </c>
      <c r="I223" s="241">
        <f t="shared" si="21"/>
        <v>800</v>
      </c>
      <c r="J223" s="242"/>
      <c r="P223" s="74"/>
      <c r="Q223" s="74"/>
      <c r="R223" s="74"/>
    </row>
    <row r="224" spans="1:18" ht="24.95" customHeight="1" x14ac:dyDescent="0.2">
      <c r="A224" s="239" t="s">
        <v>299</v>
      </c>
      <c r="B224" s="243" t="s">
        <v>150</v>
      </c>
      <c r="C224" s="240">
        <v>1</v>
      </c>
      <c r="D224" s="240" t="s">
        <v>151</v>
      </c>
      <c r="E224" s="241">
        <v>800</v>
      </c>
      <c r="F224" s="241">
        <f t="shared" si="19"/>
        <v>800</v>
      </c>
      <c r="G224" s="241">
        <v>200</v>
      </c>
      <c r="H224" s="241">
        <f t="shared" si="20"/>
        <v>200</v>
      </c>
      <c r="I224" s="241">
        <f t="shared" si="21"/>
        <v>1000</v>
      </c>
      <c r="J224" s="242"/>
      <c r="P224" s="74"/>
      <c r="Q224" s="74"/>
      <c r="R224" s="74"/>
    </row>
    <row r="225" spans="1:18" ht="24.95" customHeight="1" x14ac:dyDescent="0.2">
      <c r="A225" s="239" t="s">
        <v>300</v>
      </c>
      <c r="B225" s="243" t="s">
        <v>154</v>
      </c>
      <c r="C225" s="240">
        <v>4</v>
      </c>
      <c r="D225" s="240" t="s">
        <v>98</v>
      </c>
      <c r="E225" s="241">
        <v>320</v>
      </c>
      <c r="F225" s="241">
        <f t="shared" si="19"/>
        <v>1280</v>
      </c>
      <c r="G225" s="241">
        <v>55</v>
      </c>
      <c r="H225" s="241">
        <f t="shared" si="20"/>
        <v>220</v>
      </c>
      <c r="I225" s="241">
        <f t="shared" si="21"/>
        <v>1500</v>
      </c>
      <c r="J225" s="242"/>
      <c r="L225" s="234"/>
      <c r="P225" s="124"/>
      <c r="Q225" s="124"/>
      <c r="R225" s="124"/>
    </row>
    <row r="226" spans="1:18" ht="24.95" customHeight="1" x14ac:dyDescent="0.2">
      <c r="A226" s="239" t="s">
        <v>301</v>
      </c>
      <c r="B226" s="243" t="s">
        <v>155</v>
      </c>
      <c r="C226" s="240">
        <v>1</v>
      </c>
      <c r="D226" s="240" t="s">
        <v>156</v>
      </c>
      <c r="E226" s="241">
        <v>600</v>
      </c>
      <c r="F226" s="241">
        <f t="shared" si="19"/>
        <v>600</v>
      </c>
      <c r="G226" s="241">
        <v>100</v>
      </c>
      <c r="H226" s="241">
        <f t="shared" si="20"/>
        <v>100</v>
      </c>
      <c r="I226" s="241">
        <f t="shared" si="21"/>
        <v>700</v>
      </c>
      <c r="J226" s="242"/>
      <c r="L226" s="234"/>
    </row>
    <row r="227" spans="1:18" s="286" customFormat="1" ht="24.95" customHeight="1" x14ac:dyDescent="0.2">
      <c r="A227" s="239" t="s">
        <v>302</v>
      </c>
      <c r="B227" s="144" t="s">
        <v>157</v>
      </c>
      <c r="C227" s="240">
        <v>1</v>
      </c>
      <c r="D227" s="240" t="s">
        <v>6</v>
      </c>
      <c r="E227" s="241">
        <v>300</v>
      </c>
      <c r="F227" s="241">
        <f t="shared" si="19"/>
        <v>300</v>
      </c>
      <c r="G227" s="241">
        <v>100</v>
      </c>
      <c r="H227" s="241">
        <f t="shared" si="20"/>
        <v>100</v>
      </c>
      <c r="I227" s="241">
        <f t="shared" si="21"/>
        <v>400</v>
      </c>
      <c r="J227" s="242"/>
      <c r="K227" s="74"/>
      <c r="L227" s="234"/>
      <c r="M227" s="274"/>
      <c r="N227" s="274"/>
      <c r="O227" s="274"/>
      <c r="P227" s="274"/>
      <c r="Q227" s="274"/>
      <c r="R227" s="274"/>
    </row>
    <row r="228" spans="1:18" s="286" customFormat="1" ht="24.95" customHeight="1" x14ac:dyDescent="0.2">
      <c r="A228" s="239" t="s">
        <v>303</v>
      </c>
      <c r="B228" s="144" t="s">
        <v>158</v>
      </c>
      <c r="C228" s="240">
        <v>3</v>
      </c>
      <c r="D228" s="240" t="s">
        <v>87</v>
      </c>
      <c r="E228" s="241">
        <v>500</v>
      </c>
      <c r="F228" s="241">
        <f t="shared" si="19"/>
        <v>1500</v>
      </c>
      <c r="G228" s="241">
        <v>200</v>
      </c>
      <c r="H228" s="241">
        <f t="shared" si="20"/>
        <v>600</v>
      </c>
      <c r="I228" s="241">
        <f t="shared" si="21"/>
        <v>2100</v>
      </c>
      <c r="J228" s="242"/>
      <c r="K228" s="74"/>
      <c r="L228" s="234"/>
      <c r="M228" s="274"/>
      <c r="N228" s="274"/>
      <c r="O228" s="274"/>
      <c r="P228" s="274"/>
      <c r="Q228" s="274"/>
      <c r="R228" s="274"/>
    </row>
    <row r="229" spans="1:18" s="286" customFormat="1" ht="24.95" customHeight="1" x14ac:dyDescent="0.2">
      <c r="A229" s="239" t="s">
        <v>304</v>
      </c>
      <c r="B229" s="144" t="s">
        <v>224</v>
      </c>
      <c r="C229" s="240">
        <v>1</v>
      </c>
      <c r="D229" s="240" t="s">
        <v>6</v>
      </c>
      <c r="E229" s="241">
        <v>8500</v>
      </c>
      <c r="F229" s="241">
        <f t="shared" si="19"/>
        <v>8500</v>
      </c>
      <c r="G229" s="241">
        <f>SUM(E229)*0.3</f>
        <v>2550</v>
      </c>
      <c r="H229" s="241">
        <f t="shared" si="20"/>
        <v>2550</v>
      </c>
      <c r="I229" s="241">
        <f t="shared" si="21"/>
        <v>11050</v>
      </c>
      <c r="J229" s="242"/>
      <c r="K229" s="74"/>
      <c r="L229" s="234"/>
      <c r="M229" s="274"/>
      <c r="N229" s="274"/>
      <c r="O229" s="274"/>
      <c r="P229" s="274"/>
      <c r="Q229" s="274"/>
      <c r="R229" s="274"/>
    </row>
    <row r="230" spans="1:18" s="286" customFormat="1" ht="24.95" customHeight="1" x14ac:dyDescent="0.2">
      <c r="A230" s="277"/>
      <c r="B230" s="287" t="s">
        <v>305</v>
      </c>
      <c r="C230" s="279"/>
      <c r="D230" s="279"/>
      <c r="E230" s="280"/>
      <c r="F230" s="280">
        <f>SUM(F198:F229)</f>
        <v>100430</v>
      </c>
      <c r="G230" s="280"/>
      <c r="H230" s="280">
        <f t="shared" ref="H230:I230" si="24">SUM(H198:H229)</f>
        <v>35995</v>
      </c>
      <c r="I230" s="280">
        <f t="shared" si="24"/>
        <v>136425</v>
      </c>
      <c r="J230" s="281"/>
      <c r="K230" s="124"/>
      <c r="L230" s="235"/>
      <c r="M230" s="288">
        <f>SUM(F230,H230)</f>
        <v>136425</v>
      </c>
      <c r="P230" s="274"/>
      <c r="Q230" s="274"/>
      <c r="R230" s="274"/>
    </row>
    <row r="231" spans="1:18" ht="24.95" customHeight="1" x14ac:dyDescent="0.2">
      <c r="A231" s="289"/>
      <c r="B231" s="290" t="s">
        <v>306</v>
      </c>
      <c r="C231" s="291">
        <v>2</v>
      </c>
      <c r="D231" s="291" t="s">
        <v>99</v>
      </c>
      <c r="E231" s="292"/>
      <c r="F231" s="280">
        <f>SUM(F230)*C231</f>
        <v>200860</v>
      </c>
      <c r="G231" s="280"/>
      <c r="H231" s="280">
        <f>SUM(H230)*C231</f>
        <v>71990</v>
      </c>
      <c r="I231" s="280">
        <f>SUM(I230)*C231</f>
        <v>272850</v>
      </c>
      <c r="J231" s="281"/>
      <c r="K231" s="124"/>
      <c r="L231" s="233">
        <f>SUM(H231,F231)</f>
        <v>272850</v>
      </c>
      <c r="M231" s="293"/>
      <c r="N231" s="286"/>
      <c r="O231" s="286"/>
    </row>
    <row r="232" spans="1:18" ht="24.95" customHeight="1" x14ac:dyDescent="0.2">
      <c r="A232" s="259">
        <v>4</v>
      </c>
      <c r="B232" s="260" t="s">
        <v>307</v>
      </c>
      <c r="C232" s="261"/>
      <c r="D232" s="261"/>
      <c r="E232" s="262"/>
      <c r="F232" s="262"/>
      <c r="G232" s="262"/>
      <c r="H232" s="262"/>
      <c r="I232" s="262"/>
      <c r="J232" s="263"/>
      <c r="K232" s="124"/>
      <c r="L232" s="236"/>
      <c r="M232" s="286"/>
      <c r="N232" s="286"/>
      <c r="O232" s="286"/>
    </row>
    <row r="233" spans="1:18" ht="24.95" customHeight="1" x14ac:dyDescent="0.2">
      <c r="A233" s="259">
        <v>4.0999999999999996</v>
      </c>
      <c r="B233" s="260" t="s">
        <v>308</v>
      </c>
      <c r="C233" s="261"/>
      <c r="D233" s="261"/>
      <c r="E233" s="262"/>
      <c r="F233" s="262">
        <f t="shared" ref="F233:F275" si="25">SUM(E233)*C233</f>
        <v>0</v>
      </c>
      <c r="G233" s="262"/>
      <c r="H233" s="262">
        <f t="shared" ref="H233:H275" si="26">SUM(G233)*C233</f>
        <v>0</v>
      </c>
      <c r="I233" s="262">
        <f t="shared" ref="I233:I275" si="27">SUM(H233,F233)</f>
        <v>0</v>
      </c>
      <c r="J233" s="263"/>
      <c r="K233" s="124"/>
      <c r="L233" s="236"/>
      <c r="M233" s="286"/>
      <c r="N233" s="286"/>
      <c r="O233" s="286"/>
    </row>
    <row r="234" spans="1:18" ht="24.95" customHeight="1" x14ac:dyDescent="0.2">
      <c r="A234" s="239" t="s">
        <v>309</v>
      </c>
      <c r="B234" s="243" t="s">
        <v>126</v>
      </c>
      <c r="C234" s="240">
        <v>1</v>
      </c>
      <c r="D234" s="240" t="s">
        <v>99</v>
      </c>
      <c r="E234" s="241">
        <v>0</v>
      </c>
      <c r="F234" s="241">
        <f t="shared" si="25"/>
        <v>0</v>
      </c>
      <c r="G234" s="241">
        <v>2500</v>
      </c>
      <c r="H234" s="241">
        <f t="shared" si="26"/>
        <v>2500</v>
      </c>
      <c r="I234" s="241">
        <f t="shared" si="27"/>
        <v>2500</v>
      </c>
      <c r="J234" s="242"/>
      <c r="P234" s="286"/>
      <c r="Q234" s="286"/>
      <c r="R234" s="286"/>
    </row>
    <row r="235" spans="1:18" ht="24.95" customHeight="1" x14ac:dyDescent="0.2">
      <c r="A235" s="239" t="s">
        <v>310</v>
      </c>
      <c r="B235" s="243" t="s">
        <v>100</v>
      </c>
      <c r="C235" s="240">
        <v>95</v>
      </c>
      <c r="D235" s="240" t="s">
        <v>98</v>
      </c>
      <c r="E235" s="241">
        <v>0</v>
      </c>
      <c r="F235" s="241">
        <f t="shared" si="25"/>
        <v>0</v>
      </c>
      <c r="G235" s="241">
        <v>100</v>
      </c>
      <c r="H235" s="241">
        <f t="shared" si="26"/>
        <v>9500</v>
      </c>
      <c r="I235" s="241">
        <f t="shared" si="27"/>
        <v>9500</v>
      </c>
      <c r="J235" s="242"/>
      <c r="P235" s="286"/>
      <c r="Q235" s="286"/>
      <c r="R235" s="286"/>
    </row>
    <row r="236" spans="1:18" ht="24.95" customHeight="1" x14ac:dyDescent="0.2">
      <c r="A236" s="239" t="s">
        <v>311</v>
      </c>
      <c r="B236" s="243" t="s">
        <v>101</v>
      </c>
      <c r="C236" s="240">
        <v>30</v>
      </c>
      <c r="D236" s="240" t="s">
        <v>98</v>
      </c>
      <c r="E236" s="241">
        <v>0</v>
      </c>
      <c r="F236" s="241">
        <f t="shared" si="25"/>
        <v>0</v>
      </c>
      <c r="G236" s="241">
        <v>250</v>
      </c>
      <c r="H236" s="241">
        <f t="shared" si="26"/>
        <v>7500</v>
      </c>
      <c r="I236" s="241">
        <f t="shared" si="27"/>
        <v>7500</v>
      </c>
      <c r="J236" s="242"/>
      <c r="P236" s="286"/>
      <c r="Q236" s="286"/>
      <c r="R236" s="286"/>
    </row>
    <row r="237" spans="1:18" ht="24.95" customHeight="1" x14ac:dyDescent="0.2">
      <c r="A237" s="239" t="s">
        <v>312</v>
      </c>
      <c r="B237" s="144" t="s">
        <v>127</v>
      </c>
      <c r="C237" s="240">
        <v>1</v>
      </c>
      <c r="D237" s="240" t="s">
        <v>6</v>
      </c>
      <c r="E237" s="241">
        <v>0</v>
      </c>
      <c r="F237" s="241">
        <f t="shared" si="25"/>
        <v>0</v>
      </c>
      <c r="G237" s="241">
        <v>500</v>
      </c>
      <c r="H237" s="241">
        <f t="shared" si="26"/>
        <v>500</v>
      </c>
      <c r="I237" s="241">
        <f t="shared" si="27"/>
        <v>500</v>
      </c>
      <c r="J237" s="242"/>
      <c r="P237" s="286"/>
      <c r="Q237" s="286"/>
      <c r="R237" s="286"/>
    </row>
    <row r="238" spans="1:18" s="286" customFormat="1" ht="24.95" customHeight="1" x14ac:dyDescent="0.2">
      <c r="A238" s="239" t="s">
        <v>313</v>
      </c>
      <c r="B238" s="144" t="s">
        <v>177</v>
      </c>
      <c r="C238" s="240">
        <v>7</v>
      </c>
      <c r="D238" s="240" t="s">
        <v>6</v>
      </c>
      <c r="E238" s="241">
        <v>0</v>
      </c>
      <c r="F238" s="241">
        <f t="shared" si="25"/>
        <v>0</v>
      </c>
      <c r="G238" s="241">
        <v>500</v>
      </c>
      <c r="H238" s="241">
        <f t="shared" si="26"/>
        <v>3500</v>
      </c>
      <c r="I238" s="241">
        <f t="shared" si="27"/>
        <v>3500</v>
      </c>
      <c r="J238" s="242"/>
      <c r="K238" s="74"/>
      <c r="L238" s="232"/>
      <c r="M238" s="274"/>
      <c r="N238" s="274"/>
      <c r="O238" s="274"/>
      <c r="P238" s="274"/>
      <c r="Q238" s="274"/>
      <c r="R238" s="274"/>
    </row>
    <row r="239" spans="1:18" ht="24.95" customHeight="1" x14ac:dyDescent="0.2">
      <c r="A239" s="239" t="s">
        <v>314</v>
      </c>
      <c r="B239" s="144" t="s">
        <v>97</v>
      </c>
      <c r="C239" s="240">
        <v>30</v>
      </c>
      <c r="D239" s="240" t="s">
        <v>98</v>
      </c>
      <c r="E239" s="241">
        <v>0</v>
      </c>
      <c r="F239" s="241">
        <f t="shared" si="25"/>
        <v>0</v>
      </c>
      <c r="G239" s="241">
        <v>50</v>
      </c>
      <c r="H239" s="241">
        <f t="shared" si="26"/>
        <v>1500</v>
      </c>
      <c r="I239" s="241">
        <f t="shared" si="27"/>
        <v>1500</v>
      </c>
      <c r="J239" s="242"/>
    </row>
    <row r="240" spans="1:18" ht="24.95" customHeight="1" x14ac:dyDescent="0.2">
      <c r="A240" s="239" t="s">
        <v>315</v>
      </c>
      <c r="B240" s="144" t="s">
        <v>130</v>
      </c>
      <c r="C240" s="241">
        <v>1</v>
      </c>
      <c r="D240" s="240" t="s">
        <v>99</v>
      </c>
      <c r="E240" s="241">
        <v>0</v>
      </c>
      <c r="F240" s="241">
        <f t="shared" si="25"/>
        <v>0</v>
      </c>
      <c r="G240" s="241">
        <v>5000</v>
      </c>
      <c r="H240" s="241">
        <f t="shared" si="26"/>
        <v>5000</v>
      </c>
      <c r="I240" s="241">
        <f t="shared" si="27"/>
        <v>5000</v>
      </c>
      <c r="J240" s="242"/>
    </row>
    <row r="241" spans="1:18" ht="24.95" customHeight="1" x14ac:dyDescent="0.2">
      <c r="A241" s="239" t="s">
        <v>316</v>
      </c>
      <c r="B241" s="144" t="s">
        <v>131</v>
      </c>
      <c r="C241" s="240">
        <v>1</v>
      </c>
      <c r="D241" s="240" t="s">
        <v>99</v>
      </c>
      <c r="E241" s="241">
        <v>0</v>
      </c>
      <c r="F241" s="241">
        <f t="shared" si="25"/>
        <v>0</v>
      </c>
      <c r="G241" s="241">
        <v>8000</v>
      </c>
      <c r="H241" s="241">
        <f t="shared" si="26"/>
        <v>8000</v>
      </c>
      <c r="I241" s="241">
        <f t="shared" si="27"/>
        <v>8000</v>
      </c>
      <c r="J241" s="242"/>
      <c r="K241" s="124"/>
      <c r="L241" s="233"/>
      <c r="M241" s="286"/>
      <c r="N241" s="286"/>
      <c r="O241" s="286"/>
    </row>
    <row r="242" spans="1:18" ht="24.95" customHeight="1" x14ac:dyDescent="0.2">
      <c r="A242" s="239" t="s">
        <v>317</v>
      </c>
      <c r="B242" s="144" t="s">
        <v>132</v>
      </c>
      <c r="C242" s="240">
        <v>38</v>
      </c>
      <c r="D242" s="240" t="s">
        <v>98</v>
      </c>
      <c r="E242" s="241">
        <v>450</v>
      </c>
      <c r="F242" s="241">
        <f t="shared" si="25"/>
        <v>17100</v>
      </c>
      <c r="G242" s="241">
        <v>250</v>
      </c>
      <c r="H242" s="241">
        <f t="shared" si="26"/>
        <v>9500</v>
      </c>
      <c r="I242" s="241">
        <f t="shared" si="27"/>
        <v>26600</v>
      </c>
      <c r="J242" s="242"/>
    </row>
    <row r="243" spans="1:18" ht="24.95" customHeight="1" x14ac:dyDescent="0.2">
      <c r="A243" s="239" t="s">
        <v>318</v>
      </c>
      <c r="B243" s="144" t="s">
        <v>133</v>
      </c>
      <c r="C243" s="240">
        <v>1</v>
      </c>
      <c r="D243" s="240" t="s">
        <v>99</v>
      </c>
      <c r="E243" s="241">
        <v>5000</v>
      </c>
      <c r="F243" s="241">
        <f t="shared" si="25"/>
        <v>5000</v>
      </c>
      <c r="G243" s="241">
        <v>1500</v>
      </c>
      <c r="H243" s="241">
        <f t="shared" si="26"/>
        <v>1500</v>
      </c>
      <c r="I243" s="241">
        <f t="shared" si="27"/>
        <v>6500</v>
      </c>
      <c r="J243" s="242"/>
    </row>
    <row r="244" spans="1:18" ht="24.95" customHeight="1" x14ac:dyDescent="0.2">
      <c r="A244" s="239" t="s">
        <v>319</v>
      </c>
      <c r="B244" s="243" t="s">
        <v>184</v>
      </c>
      <c r="C244" s="240">
        <v>4</v>
      </c>
      <c r="D244" s="240" t="s">
        <v>98</v>
      </c>
      <c r="E244" s="241">
        <v>0</v>
      </c>
      <c r="F244" s="241">
        <f t="shared" si="25"/>
        <v>0</v>
      </c>
      <c r="G244" s="241">
        <v>150</v>
      </c>
      <c r="H244" s="241">
        <f t="shared" si="26"/>
        <v>600</v>
      </c>
      <c r="I244" s="241">
        <f t="shared" si="27"/>
        <v>600</v>
      </c>
      <c r="J244" s="242"/>
    </row>
    <row r="245" spans="1:18" ht="24.95" customHeight="1" x14ac:dyDescent="0.2">
      <c r="A245" s="239" t="s">
        <v>320</v>
      </c>
      <c r="B245" s="243" t="s">
        <v>186</v>
      </c>
      <c r="C245" s="240">
        <v>2</v>
      </c>
      <c r="D245" s="240" t="s">
        <v>151</v>
      </c>
      <c r="E245" s="241">
        <v>0</v>
      </c>
      <c r="F245" s="241">
        <f t="shared" si="25"/>
        <v>0</v>
      </c>
      <c r="G245" s="241">
        <v>500</v>
      </c>
      <c r="H245" s="241">
        <f t="shared" si="26"/>
        <v>1000</v>
      </c>
      <c r="I245" s="241">
        <f t="shared" si="27"/>
        <v>1000</v>
      </c>
      <c r="J245" s="242"/>
      <c r="P245" s="286"/>
      <c r="Q245" s="286"/>
      <c r="R245" s="286"/>
    </row>
    <row r="246" spans="1:18" ht="24.95" customHeight="1" x14ac:dyDescent="0.2">
      <c r="A246" s="239" t="s">
        <v>321</v>
      </c>
      <c r="B246" s="276" t="s">
        <v>166</v>
      </c>
      <c r="C246" s="240">
        <v>1</v>
      </c>
      <c r="D246" s="240" t="s">
        <v>99</v>
      </c>
      <c r="E246" s="241">
        <v>0</v>
      </c>
      <c r="F246" s="241">
        <f t="shared" si="25"/>
        <v>0</v>
      </c>
      <c r="G246" s="241">
        <v>8000</v>
      </c>
      <c r="H246" s="241">
        <f t="shared" si="26"/>
        <v>8000</v>
      </c>
      <c r="I246" s="241">
        <f t="shared" si="27"/>
        <v>8000</v>
      </c>
      <c r="J246" s="242"/>
    </row>
    <row r="247" spans="1:18" ht="24.95" customHeight="1" x14ac:dyDescent="0.2">
      <c r="A247" s="239" t="s">
        <v>322</v>
      </c>
      <c r="B247" s="243" t="s">
        <v>135</v>
      </c>
      <c r="C247" s="240">
        <v>1</v>
      </c>
      <c r="D247" s="240" t="s">
        <v>99</v>
      </c>
      <c r="E247" s="241">
        <v>30000</v>
      </c>
      <c r="F247" s="241">
        <f t="shared" si="25"/>
        <v>30000</v>
      </c>
      <c r="G247" s="241">
        <v>10000</v>
      </c>
      <c r="H247" s="241">
        <f t="shared" si="26"/>
        <v>10000</v>
      </c>
      <c r="I247" s="241">
        <f t="shared" si="27"/>
        <v>40000</v>
      </c>
      <c r="J247" s="242" t="s">
        <v>648</v>
      </c>
    </row>
    <row r="248" spans="1:18" ht="24.95" customHeight="1" x14ac:dyDescent="0.2">
      <c r="A248" s="239" t="s">
        <v>323</v>
      </c>
      <c r="B248" s="243" t="s">
        <v>136</v>
      </c>
      <c r="C248" s="240">
        <v>1</v>
      </c>
      <c r="D248" s="240" t="s">
        <v>99</v>
      </c>
      <c r="E248" s="241">
        <v>10000</v>
      </c>
      <c r="F248" s="241">
        <f t="shared" si="25"/>
        <v>10000</v>
      </c>
      <c r="G248" s="241">
        <v>5000</v>
      </c>
      <c r="H248" s="241">
        <f t="shared" si="26"/>
        <v>5000</v>
      </c>
      <c r="I248" s="241">
        <f t="shared" si="27"/>
        <v>15000</v>
      </c>
      <c r="J248" s="242" t="s">
        <v>648</v>
      </c>
    </row>
    <row r="249" spans="1:18" s="286" customFormat="1" ht="24.95" customHeight="1" x14ac:dyDescent="0.2">
      <c r="A249" s="239" t="s">
        <v>324</v>
      </c>
      <c r="B249" s="243" t="s">
        <v>137</v>
      </c>
      <c r="C249" s="240">
        <v>1</v>
      </c>
      <c r="D249" s="240" t="s">
        <v>99</v>
      </c>
      <c r="E249" s="241">
        <v>30000</v>
      </c>
      <c r="F249" s="241">
        <f t="shared" si="25"/>
        <v>30000</v>
      </c>
      <c r="G249" s="241">
        <v>17500</v>
      </c>
      <c r="H249" s="241">
        <f t="shared" si="26"/>
        <v>17500</v>
      </c>
      <c r="I249" s="241">
        <f t="shared" si="27"/>
        <v>47500</v>
      </c>
      <c r="J249" s="242" t="s">
        <v>648</v>
      </c>
      <c r="K249" s="74"/>
      <c r="L249" s="232"/>
      <c r="M249" s="274"/>
      <c r="N249" s="274"/>
      <c r="O249" s="274"/>
      <c r="P249" s="274"/>
      <c r="Q249" s="274"/>
      <c r="R249" s="274"/>
    </row>
    <row r="250" spans="1:18" ht="24.95" customHeight="1" x14ac:dyDescent="0.2">
      <c r="A250" s="239" t="s">
        <v>325</v>
      </c>
      <c r="B250" s="144" t="s">
        <v>138</v>
      </c>
      <c r="C250" s="240">
        <v>1</v>
      </c>
      <c r="D250" s="240" t="s">
        <v>99</v>
      </c>
      <c r="E250" s="241">
        <v>5000</v>
      </c>
      <c r="F250" s="241">
        <f t="shared" si="25"/>
        <v>5000</v>
      </c>
      <c r="G250" s="241">
        <v>2000</v>
      </c>
      <c r="H250" s="241">
        <f t="shared" si="26"/>
        <v>2000</v>
      </c>
      <c r="I250" s="241">
        <f t="shared" si="27"/>
        <v>7000</v>
      </c>
      <c r="J250" s="242" t="s">
        <v>648</v>
      </c>
    </row>
    <row r="251" spans="1:18" ht="24.95" customHeight="1" x14ac:dyDescent="0.2">
      <c r="A251" s="239" t="s">
        <v>326</v>
      </c>
      <c r="B251" s="144" t="s">
        <v>102</v>
      </c>
      <c r="C251" s="240">
        <v>65</v>
      </c>
      <c r="D251" s="240" t="s">
        <v>98</v>
      </c>
      <c r="E251" s="241">
        <v>150</v>
      </c>
      <c r="F251" s="241">
        <f t="shared" si="25"/>
        <v>9750</v>
      </c>
      <c r="G251" s="241">
        <v>80</v>
      </c>
      <c r="H251" s="241">
        <f t="shared" si="26"/>
        <v>5200</v>
      </c>
      <c r="I251" s="241">
        <f t="shared" si="27"/>
        <v>14950</v>
      </c>
      <c r="J251" s="242"/>
    </row>
    <row r="252" spans="1:18" ht="24.95" customHeight="1" x14ac:dyDescent="0.2">
      <c r="A252" s="239" t="s">
        <v>327</v>
      </c>
      <c r="B252" s="144" t="s">
        <v>103</v>
      </c>
      <c r="C252" s="240">
        <v>30</v>
      </c>
      <c r="D252" s="240" t="s">
        <v>98</v>
      </c>
      <c r="E252" s="241">
        <v>300</v>
      </c>
      <c r="F252" s="241">
        <f t="shared" si="25"/>
        <v>9000</v>
      </c>
      <c r="G252" s="241">
        <v>150</v>
      </c>
      <c r="H252" s="241">
        <f t="shared" si="26"/>
        <v>4500</v>
      </c>
      <c r="I252" s="241">
        <f t="shared" si="27"/>
        <v>13500</v>
      </c>
      <c r="J252" s="242"/>
      <c r="K252" s="124"/>
      <c r="L252" s="233"/>
      <c r="M252" s="286"/>
      <c r="N252" s="286"/>
      <c r="O252" s="286"/>
    </row>
    <row r="253" spans="1:18" ht="24.95" customHeight="1" x14ac:dyDescent="0.2">
      <c r="A253" s="239" t="s">
        <v>328</v>
      </c>
      <c r="B253" s="144" t="s">
        <v>139</v>
      </c>
      <c r="C253" s="241">
        <v>65</v>
      </c>
      <c r="D253" s="240" t="s">
        <v>98</v>
      </c>
      <c r="E253" s="241">
        <v>750</v>
      </c>
      <c r="F253" s="241">
        <f t="shared" si="25"/>
        <v>48750</v>
      </c>
      <c r="G253" s="241">
        <v>180</v>
      </c>
      <c r="H253" s="241">
        <f t="shared" si="26"/>
        <v>11700</v>
      </c>
      <c r="I253" s="241">
        <f t="shared" si="27"/>
        <v>60450</v>
      </c>
      <c r="J253" s="242"/>
    </row>
    <row r="254" spans="1:18" ht="24.95" customHeight="1" x14ac:dyDescent="0.2">
      <c r="A254" s="239" t="s">
        <v>329</v>
      </c>
      <c r="B254" s="243" t="s">
        <v>140</v>
      </c>
      <c r="C254" s="240">
        <v>30</v>
      </c>
      <c r="D254" s="240" t="s">
        <v>98</v>
      </c>
      <c r="E254" s="241">
        <v>750</v>
      </c>
      <c r="F254" s="241">
        <f t="shared" si="25"/>
        <v>22500</v>
      </c>
      <c r="G254" s="241">
        <v>180</v>
      </c>
      <c r="H254" s="241">
        <f t="shared" si="26"/>
        <v>5400</v>
      </c>
      <c r="I254" s="241">
        <f t="shared" si="27"/>
        <v>27900</v>
      </c>
      <c r="J254" s="242"/>
    </row>
    <row r="255" spans="1:18" ht="24.95" customHeight="1" x14ac:dyDescent="0.2">
      <c r="A255" s="239" t="s">
        <v>330</v>
      </c>
      <c r="B255" s="243" t="s">
        <v>104</v>
      </c>
      <c r="C255" s="240">
        <v>2</v>
      </c>
      <c r="D255" s="240" t="s">
        <v>6</v>
      </c>
      <c r="E255" s="241">
        <v>600</v>
      </c>
      <c r="F255" s="241">
        <f t="shared" si="25"/>
        <v>1200</v>
      </c>
      <c r="G255" s="241">
        <v>200</v>
      </c>
      <c r="H255" s="241">
        <f t="shared" si="26"/>
        <v>400</v>
      </c>
      <c r="I255" s="241">
        <f t="shared" si="27"/>
        <v>1600</v>
      </c>
      <c r="J255" s="242"/>
    </row>
    <row r="256" spans="1:18" ht="24.95" customHeight="1" x14ac:dyDescent="0.2">
      <c r="A256" s="239" t="s">
        <v>331</v>
      </c>
      <c r="B256" s="243" t="s">
        <v>198</v>
      </c>
      <c r="C256" s="240">
        <v>7</v>
      </c>
      <c r="D256" s="240" t="s">
        <v>6</v>
      </c>
      <c r="E256" s="241">
        <v>11500</v>
      </c>
      <c r="F256" s="241">
        <f t="shared" si="25"/>
        <v>80500</v>
      </c>
      <c r="G256" s="241">
        <f t="shared" ref="G256" si="28">SUM(E256)*0.15</f>
        <v>1725</v>
      </c>
      <c r="H256" s="241">
        <f t="shared" si="26"/>
        <v>12075</v>
      </c>
      <c r="I256" s="241">
        <f t="shared" si="27"/>
        <v>92575</v>
      </c>
      <c r="J256" s="242"/>
      <c r="P256" s="286"/>
      <c r="Q256" s="286"/>
      <c r="R256" s="286"/>
    </row>
    <row r="257" spans="1:18" ht="24.95" customHeight="1" x14ac:dyDescent="0.2">
      <c r="A257" s="239" t="s">
        <v>332</v>
      </c>
      <c r="B257" s="144" t="s">
        <v>200</v>
      </c>
      <c r="C257" s="240">
        <v>1</v>
      </c>
      <c r="D257" s="240" t="s">
        <v>6</v>
      </c>
      <c r="E257" s="241">
        <v>2000</v>
      </c>
      <c r="F257" s="241">
        <f t="shared" si="25"/>
        <v>2000</v>
      </c>
      <c r="G257" s="241">
        <v>1000</v>
      </c>
      <c r="H257" s="241">
        <f t="shared" si="26"/>
        <v>1000</v>
      </c>
      <c r="I257" s="241">
        <f t="shared" si="27"/>
        <v>3000</v>
      </c>
      <c r="J257" s="242"/>
    </row>
    <row r="258" spans="1:18" ht="24.95" customHeight="1" x14ac:dyDescent="0.2">
      <c r="A258" s="239" t="s">
        <v>333</v>
      </c>
      <c r="B258" s="144" t="s">
        <v>145</v>
      </c>
      <c r="C258" s="240">
        <v>1</v>
      </c>
      <c r="D258" s="240" t="s">
        <v>6</v>
      </c>
      <c r="E258" s="241">
        <v>32000</v>
      </c>
      <c r="F258" s="241">
        <f t="shared" si="25"/>
        <v>32000</v>
      </c>
      <c r="G258" s="241">
        <f>SUM(E258)*0.3</f>
        <v>9600</v>
      </c>
      <c r="H258" s="241">
        <f t="shared" si="26"/>
        <v>9600</v>
      </c>
      <c r="I258" s="241">
        <f t="shared" si="27"/>
        <v>41600</v>
      </c>
      <c r="J258" s="242"/>
    </row>
    <row r="259" spans="1:18" ht="24.95" customHeight="1" x14ac:dyDescent="0.2">
      <c r="A259" s="239" t="s">
        <v>334</v>
      </c>
      <c r="B259" s="144" t="s">
        <v>141</v>
      </c>
      <c r="C259" s="240">
        <v>6</v>
      </c>
      <c r="D259" s="240" t="s">
        <v>6</v>
      </c>
      <c r="E259" s="241">
        <v>6000</v>
      </c>
      <c r="F259" s="241">
        <f t="shared" si="25"/>
        <v>36000</v>
      </c>
      <c r="G259" s="241">
        <v>500</v>
      </c>
      <c r="H259" s="241">
        <f t="shared" si="26"/>
        <v>3000</v>
      </c>
      <c r="I259" s="241">
        <f t="shared" si="27"/>
        <v>39000</v>
      </c>
      <c r="J259" s="242"/>
    </row>
    <row r="260" spans="1:18" ht="24.95" customHeight="1" x14ac:dyDescent="0.2">
      <c r="A260" s="239" t="s">
        <v>335</v>
      </c>
      <c r="B260" s="144" t="s">
        <v>142</v>
      </c>
      <c r="C260" s="241">
        <v>6</v>
      </c>
      <c r="D260" s="240" t="s">
        <v>6</v>
      </c>
      <c r="E260" s="241">
        <v>950</v>
      </c>
      <c r="F260" s="241">
        <f t="shared" si="25"/>
        <v>5700</v>
      </c>
      <c r="G260" s="241">
        <v>100</v>
      </c>
      <c r="H260" s="241">
        <f t="shared" si="26"/>
        <v>600</v>
      </c>
      <c r="I260" s="241">
        <f t="shared" si="27"/>
        <v>6300</v>
      </c>
      <c r="J260" s="242"/>
    </row>
    <row r="261" spans="1:18" ht="24.95" customHeight="1" x14ac:dyDescent="0.2">
      <c r="A261" s="283" t="s">
        <v>336</v>
      </c>
      <c r="B261" s="265" t="s">
        <v>207</v>
      </c>
      <c r="C261" s="266">
        <v>3</v>
      </c>
      <c r="D261" s="266" t="s">
        <v>6</v>
      </c>
      <c r="E261" s="267">
        <v>24000</v>
      </c>
      <c r="F261" s="241">
        <f t="shared" si="25"/>
        <v>72000</v>
      </c>
      <c r="G261" s="241">
        <f t="shared" ref="G261" si="29">SUM(E261)*0.15</f>
        <v>3600</v>
      </c>
      <c r="H261" s="241">
        <f t="shared" si="26"/>
        <v>10800</v>
      </c>
      <c r="I261" s="241">
        <f t="shared" si="27"/>
        <v>82800</v>
      </c>
      <c r="J261" s="268"/>
    </row>
    <row r="262" spans="1:18" s="286" customFormat="1" ht="24.95" customHeight="1" x14ac:dyDescent="0.2">
      <c r="A262" s="239" t="s">
        <v>337</v>
      </c>
      <c r="B262" s="243" t="s">
        <v>146</v>
      </c>
      <c r="C262" s="240">
        <v>4</v>
      </c>
      <c r="D262" s="240" t="s">
        <v>6</v>
      </c>
      <c r="E262" s="241">
        <v>4500</v>
      </c>
      <c r="F262" s="241">
        <f t="shared" si="25"/>
        <v>18000</v>
      </c>
      <c r="G262" s="241">
        <v>500</v>
      </c>
      <c r="H262" s="241">
        <f t="shared" si="26"/>
        <v>2000</v>
      </c>
      <c r="I262" s="241">
        <f t="shared" si="27"/>
        <v>20000</v>
      </c>
      <c r="J262" s="242"/>
      <c r="K262" s="74"/>
      <c r="L262" s="232"/>
      <c r="M262" s="274"/>
      <c r="N262" s="274"/>
      <c r="O262" s="274"/>
      <c r="P262" s="274"/>
      <c r="Q262" s="274"/>
      <c r="R262" s="274"/>
    </row>
    <row r="263" spans="1:18" ht="24.95" customHeight="1" x14ac:dyDescent="0.2">
      <c r="A263" s="239" t="s">
        <v>338</v>
      </c>
      <c r="B263" s="243" t="s">
        <v>147</v>
      </c>
      <c r="C263" s="240">
        <v>4</v>
      </c>
      <c r="D263" s="240" t="s">
        <v>6</v>
      </c>
      <c r="E263" s="241">
        <v>6500</v>
      </c>
      <c r="F263" s="241">
        <f t="shared" si="25"/>
        <v>26000</v>
      </c>
      <c r="G263" s="241">
        <f t="shared" ref="G263" si="30">SUM(E263)*0.15</f>
        <v>975</v>
      </c>
      <c r="H263" s="241">
        <f t="shared" si="26"/>
        <v>3900</v>
      </c>
      <c r="I263" s="241">
        <f t="shared" si="27"/>
        <v>29900</v>
      </c>
      <c r="J263" s="242"/>
    </row>
    <row r="264" spans="1:18" ht="24.95" customHeight="1" x14ac:dyDescent="0.2">
      <c r="A264" s="239" t="s">
        <v>339</v>
      </c>
      <c r="B264" s="144" t="s">
        <v>108</v>
      </c>
      <c r="C264" s="240">
        <v>1</v>
      </c>
      <c r="D264" s="240" t="s">
        <v>84</v>
      </c>
      <c r="E264" s="241">
        <v>300</v>
      </c>
      <c r="F264" s="241">
        <f t="shared" si="25"/>
        <v>300</v>
      </c>
      <c r="G264" s="241">
        <v>100</v>
      </c>
      <c r="H264" s="241">
        <f t="shared" si="26"/>
        <v>100</v>
      </c>
      <c r="I264" s="241">
        <f t="shared" si="27"/>
        <v>400</v>
      </c>
      <c r="J264" s="242"/>
    </row>
    <row r="265" spans="1:18" ht="24.95" customHeight="1" x14ac:dyDescent="0.2">
      <c r="A265" s="239" t="s">
        <v>340</v>
      </c>
      <c r="B265" s="144" t="s">
        <v>148</v>
      </c>
      <c r="C265" s="240">
        <v>4</v>
      </c>
      <c r="D265" s="240" t="s">
        <v>86</v>
      </c>
      <c r="E265" s="241">
        <v>700</v>
      </c>
      <c r="F265" s="241">
        <f t="shared" si="25"/>
        <v>2800</v>
      </c>
      <c r="G265" s="241">
        <v>100</v>
      </c>
      <c r="H265" s="241">
        <f t="shared" si="26"/>
        <v>400</v>
      </c>
      <c r="I265" s="241">
        <f t="shared" si="27"/>
        <v>3200</v>
      </c>
      <c r="J265" s="242"/>
      <c r="K265" s="124"/>
      <c r="L265" s="233"/>
      <c r="M265" s="286"/>
      <c r="N265" s="286"/>
      <c r="O265" s="286"/>
    </row>
    <row r="266" spans="1:18" ht="24.95" customHeight="1" x14ac:dyDescent="0.2">
      <c r="A266" s="239" t="s">
        <v>341</v>
      </c>
      <c r="B266" s="144" t="s">
        <v>211</v>
      </c>
      <c r="C266" s="240">
        <v>1</v>
      </c>
      <c r="D266" s="240" t="s">
        <v>6</v>
      </c>
      <c r="E266" s="241">
        <v>1500</v>
      </c>
      <c r="F266" s="241">
        <f t="shared" si="25"/>
        <v>1500</v>
      </c>
      <c r="G266" s="241">
        <v>100</v>
      </c>
      <c r="H266" s="241">
        <f t="shared" si="26"/>
        <v>100</v>
      </c>
      <c r="I266" s="241">
        <f t="shared" si="27"/>
        <v>1600</v>
      </c>
      <c r="J266" s="242"/>
    </row>
    <row r="267" spans="1:18" ht="24.95" customHeight="1" x14ac:dyDescent="0.2">
      <c r="A267" s="239" t="s">
        <v>342</v>
      </c>
      <c r="B267" s="144" t="s">
        <v>213</v>
      </c>
      <c r="C267" s="241">
        <v>1</v>
      </c>
      <c r="D267" s="240" t="s">
        <v>6</v>
      </c>
      <c r="E267" s="241">
        <v>1500</v>
      </c>
      <c r="F267" s="241">
        <f t="shared" si="25"/>
        <v>1500</v>
      </c>
      <c r="G267" s="241">
        <v>100</v>
      </c>
      <c r="H267" s="241">
        <f t="shared" si="26"/>
        <v>100</v>
      </c>
      <c r="I267" s="241">
        <f t="shared" si="27"/>
        <v>1600</v>
      </c>
      <c r="J267" s="242"/>
    </row>
    <row r="268" spans="1:18" ht="24.95" customHeight="1" x14ac:dyDescent="0.2">
      <c r="A268" s="239" t="s">
        <v>343</v>
      </c>
      <c r="B268" s="243" t="s">
        <v>344</v>
      </c>
      <c r="C268" s="240">
        <v>1</v>
      </c>
      <c r="D268" s="240" t="s">
        <v>6</v>
      </c>
      <c r="E268" s="241">
        <v>17000</v>
      </c>
      <c r="F268" s="241">
        <f t="shared" si="25"/>
        <v>17000</v>
      </c>
      <c r="G268" s="241">
        <f>SUM(E268)*0.3</f>
        <v>5100</v>
      </c>
      <c r="H268" s="241">
        <f t="shared" si="26"/>
        <v>5100</v>
      </c>
      <c r="I268" s="241">
        <f t="shared" si="27"/>
        <v>22100</v>
      </c>
      <c r="J268" s="242"/>
    </row>
    <row r="269" spans="1:18" ht="24.95" customHeight="1" x14ac:dyDescent="0.2">
      <c r="A269" s="239" t="s">
        <v>345</v>
      </c>
      <c r="B269" s="243" t="s">
        <v>154</v>
      </c>
      <c r="C269" s="240">
        <v>30</v>
      </c>
      <c r="D269" s="240" t="s">
        <v>98</v>
      </c>
      <c r="E269" s="241">
        <v>320</v>
      </c>
      <c r="F269" s="241">
        <f t="shared" si="25"/>
        <v>9600</v>
      </c>
      <c r="G269" s="241">
        <v>55</v>
      </c>
      <c r="H269" s="241">
        <f t="shared" si="26"/>
        <v>1650</v>
      </c>
      <c r="I269" s="241">
        <f t="shared" si="27"/>
        <v>11250</v>
      </c>
      <c r="J269" s="242"/>
      <c r="P269" s="286"/>
      <c r="Q269" s="286"/>
      <c r="R269" s="286"/>
    </row>
    <row r="270" spans="1:18" ht="24.95" customHeight="1" x14ac:dyDescent="0.2">
      <c r="A270" s="239" t="s">
        <v>346</v>
      </c>
      <c r="B270" s="243" t="s">
        <v>155</v>
      </c>
      <c r="C270" s="240">
        <v>12</v>
      </c>
      <c r="D270" s="240" t="s">
        <v>156</v>
      </c>
      <c r="E270" s="241">
        <v>600</v>
      </c>
      <c r="F270" s="241">
        <f t="shared" si="25"/>
        <v>7200</v>
      </c>
      <c r="G270" s="241">
        <v>100</v>
      </c>
      <c r="H270" s="241">
        <f t="shared" si="26"/>
        <v>1200</v>
      </c>
      <c r="I270" s="241">
        <f t="shared" si="27"/>
        <v>8400</v>
      </c>
      <c r="J270" s="242"/>
    </row>
    <row r="271" spans="1:18" ht="24.95" customHeight="1" x14ac:dyDescent="0.2">
      <c r="A271" s="239" t="s">
        <v>347</v>
      </c>
      <c r="B271" s="144" t="s">
        <v>157</v>
      </c>
      <c r="C271" s="240">
        <v>3</v>
      </c>
      <c r="D271" s="240" t="s">
        <v>6</v>
      </c>
      <c r="E271" s="241">
        <v>300</v>
      </c>
      <c r="F271" s="241">
        <f t="shared" si="25"/>
        <v>900</v>
      </c>
      <c r="G271" s="241">
        <v>100</v>
      </c>
      <c r="H271" s="241">
        <f t="shared" si="26"/>
        <v>300</v>
      </c>
      <c r="I271" s="241">
        <f t="shared" si="27"/>
        <v>1200</v>
      </c>
      <c r="J271" s="242"/>
    </row>
    <row r="272" spans="1:18" ht="24.95" customHeight="1" x14ac:dyDescent="0.2">
      <c r="A272" s="239" t="s">
        <v>348</v>
      </c>
      <c r="B272" s="144" t="s">
        <v>220</v>
      </c>
      <c r="C272" s="240">
        <v>1</v>
      </c>
      <c r="D272" s="240" t="s">
        <v>6</v>
      </c>
      <c r="E272" s="241">
        <v>6000</v>
      </c>
      <c r="F272" s="241">
        <f t="shared" si="25"/>
        <v>6000</v>
      </c>
      <c r="G272" s="241">
        <v>500</v>
      </c>
      <c r="H272" s="241">
        <f t="shared" si="26"/>
        <v>500</v>
      </c>
      <c r="I272" s="241">
        <f t="shared" si="27"/>
        <v>6500</v>
      </c>
      <c r="J272" s="242"/>
    </row>
    <row r="273" spans="1:18" s="286" customFormat="1" ht="24.95" customHeight="1" x14ac:dyDescent="0.2">
      <c r="A273" s="239" t="s">
        <v>349</v>
      </c>
      <c r="B273" s="144" t="s">
        <v>222</v>
      </c>
      <c r="C273" s="240">
        <v>23</v>
      </c>
      <c r="D273" s="240" t="s">
        <v>87</v>
      </c>
      <c r="E273" s="241">
        <v>500</v>
      </c>
      <c r="F273" s="241">
        <f t="shared" si="25"/>
        <v>11500</v>
      </c>
      <c r="G273" s="241">
        <v>200</v>
      </c>
      <c r="H273" s="241">
        <f t="shared" si="26"/>
        <v>4600</v>
      </c>
      <c r="I273" s="241">
        <f t="shared" si="27"/>
        <v>16100</v>
      </c>
      <c r="J273" s="242"/>
      <c r="K273" s="74"/>
      <c r="L273" s="232"/>
      <c r="M273" s="274"/>
      <c r="N273" s="274"/>
      <c r="O273" s="274"/>
      <c r="P273" s="274"/>
      <c r="Q273" s="274"/>
      <c r="R273" s="274"/>
    </row>
    <row r="274" spans="1:18" s="286" customFormat="1" ht="24.95" customHeight="1" x14ac:dyDescent="0.2">
      <c r="A274" s="239" t="s">
        <v>350</v>
      </c>
      <c r="B274" s="144" t="s">
        <v>224</v>
      </c>
      <c r="C274" s="241">
        <v>1</v>
      </c>
      <c r="D274" s="240" t="s">
        <v>6</v>
      </c>
      <c r="E274" s="241">
        <v>8500</v>
      </c>
      <c r="F274" s="241">
        <f t="shared" si="25"/>
        <v>8500</v>
      </c>
      <c r="G274" s="241">
        <f>SUM(E274)*0.3</f>
        <v>2550</v>
      </c>
      <c r="H274" s="241">
        <f t="shared" si="26"/>
        <v>2550</v>
      </c>
      <c r="I274" s="241">
        <f t="shared" si="27"/>
        <v>11050</v>
      </c>
      <c r="J274" s="242"/>
      <c r="K274" s="74"/>
      <c r="L274" s="232"/>
      <c r="M274" s="274"/>
      <c r="N274" s="274"/>
      <c r="O274" s="274"/>
      <c r="P274" s="274"/>
      <c r="Q274" s="274"/>
      <c r="R274" s="274"/>
    </row>
    <row r="275" spans="1:18" ht="24.95" customHeight="1" x14ac:dyDescent="0.2">
      <c r="A275" s="283" t="s">
        <v>351</v>
      </c>
      <c r="B275" s="265" t="s">
        <v>159</v>
      </c>
      <c r="C275" s="266">
        <v>4</v>
      </c>
      <c r="D275" s="266" t="s">
        <v>86</v>
      </c>
      <c r="E275" s="267">
        <v>1500</v>
      </c>
      <c r="F275" s="241">
        <f t="shared" si="25"/>
        <v>6000</v>
      </c>
      <c r="G275" s="267">
        <v>500</v>
      </c>
      <c r="H275" s="241">
        <f t="shared" si="26"/>
        <v>2000</v>
      </c>
      <c r="I275" s="241">
        <f t="shared" si="27"/>
        <v>8000</v>
      </c>
      <c r="J275" s="268"/>
    </row>
    <row r="276" spans="1:18" ht="24.95" customHeight="1" x14ac:dyDescent="0.2">
      <c r="A276" s="277"/>
      <c r="B276" s="278" t="s">
        <v>352</v>
      </c>
      <c r="C276" s="279"/>
      <c r="D276" s="279"/>
      <c r="E276" s="280"/>
      <c r="F276" s="280">
        <f>SUM(F234:F275)</f>
        <v>533300</v>
      </c>
      <c r="G276" s="280"/>
      <c r="H276" s="280">
        <f t="shared" ref="H276:I276" si="31">SUM(H234:H275)</f>
        <v>181875</v>
      </c>
      <c r="I276" s="280">
        <f t="shared" si="31"/>
        <v>715175</v>
      </c>
      <c r="J276" s="281"/>
      <c r="K276" s="124"/>
      <c r="L276" s="233">
        <f>SUM(H276,F276)</f>
        <v>715175</v>
      </c>
      <c r="M276" s="286"/>
      <c r="N276" s="286"/>
      <c r="O276" s="286"/>
    </row>
    <row r="277" spans="1:18" ht="24.95" customHeight="1" x14ac:dyDescent="0.2">
      <c r="A277" s="259">
        <v>4.2</v>
      </c>
      <c r="B277" s="260" t="s">
        <v>353</v>
      </c>
      <c r="C277" s="261"/>
      <c r="D277" s="261"/>
      <c r="E277" s="262"/>
      <c r="F277" s="262"/>
      <c r="G277" s="262"/>
      <c r="H277" s="262"/>
      <c r="I277" s="262"/>
      <c r="J277" s="263"/>
      <c r="K277" s="286"/>
      <c r="L277" s="294"/>
      <c r="M277" s="286"/>
      <c r="N277" s="286"/>
      <c r="O277" s="286"/>
    </row>
    <row r="278" spans="1:18" ht="24.95" customHeight="1" x14ac:dyDescent="0.2">
      <c r="A278" s="239" t="s">
        <v>354</v>
      </c>
      <c r="B278" s="243" t="s">
        <v>126</v>
      </c>
      <c r="C278" s="240">
        <v>1</v>
      </c>
      <c r="D278" s="240" t="s">
        <v>99</v>
      </c>
      <c r="E278" s="241">
        <v>0</v>
      </c>
      <c r="F278" s="241">
        <f t="shared" ref="F278:F318" si="32">SUM(E278)*C278</f>
        <v>0</v>
      </c>
      <c r="G278" s="241">
        <v>2500</v>
      </c>
      <c r="H278" s="241">
        <f t="shared" ref="H278:H318" si="33">SUM(G278)*C278</f>
        <v>2500</v>
      </c>
      <c r="I278" s="241">
        <f t="shared" ref="I278:I318" si="34">SUM(H278,F278)</f>
        <v>2500</v>
      </c>
      <c r="J278" s="242"/>
      <c r="K278" s="274"/>
      <c r="L278" s="295"/>
    </row>
    <row r="279" spans="1:18" ht="24.95" customHeight="1" x14ac:dyDescent="0.2">
      <c r="A279" s="239" t="s">
        <v>355</v>
      </c>
      <c r="B279" s="243" t="s">
        <v>100</v>
      </c>
      <c r="C279" s="240">
        <v>95</v>
      </c>
      <c r="D279" s="240" t="s">
        <v>98</v>
      </c>
      <c r="E279" s="241">
        <v>0</v>
      </c>
      <c r="F279" s="241">
        <f t="shared" si="32"/>
        <v>0</v>
      </c>
      <c r="G279" s="241">
        <v>100</v>
      </c>
      <c r="H279" s="241">
        <f t="shared" si="33"/>
        <v>9500</v>
      </c>
      <c r="I279" s="241">
        <f t="shared" si="34"/>
        <v>9500</v>
      </c>
      <c r="J279" s="242"/>
      <c r="K279" s="274"/>
      <c r="L279" s="295"/>
    </row>
    <row r="280" spans="1:18" ht="24.95" customHeight="1" x14ac:dyDescent="0.2">
      <c r="A280" s="239" t="s">
        <v>356</v>
      </c>
      <c r="B280" s="144" t="s">
        <v>101</v>
      </c>
      <c r="C280" s="240">
        <v>30</v>
      </c>
      <c r="D280" s="240" t="s">
        <v>98</v>
      </c>
      <c r="E280" s="241">
        <v>0</v>
      </c>
      <c r="F280" s="241">
        <f t="shared" si="32"/>
        <v>0</v>
      </c>
      <c r="G280" s="241">
        <v>250</v>
      </c>
      <c r="H280" s="241">
        <f t="shared" si="33"/>
        <v>7500</v>
      </c>
      <c r="I280" s="241">
        <f t="shared" si="34"/>
        <v>7500</v>
      </c>
      <c r="J280" s="242"/>
      <c r="K280" s="274"/>
      <c r="L280" s="295"/>
      <c r="P280" s="286"/>
      <c r="Q280" s="286"/>
      <c r="R280" s="286"/>
    </row>
    <row r="281" spans="1:18" ht="24.95" customHeight="1" x14ac:dyDescent="0.2">
      <c r="A281" s="239" t="s">
        <v>357</v>
      </c>
      <c r="B281" s="144" t="s">
        <v>127</v>
      </c>
      <c r="C281" s="240">
        <v>1</v>
      </c>
      <c r="D281" s="240" t="s">
        <v>6</v>
      </c>
      <c r="E281" s="241">
        <v>0</v>
      </c>
      <c r="F281" s="241">
        <f t="shared" si="32"/>
        <v>0</v>
      </c>
      <c r="G281" s="241">
        <v>500</v>
      </c>
      <c r="H281" s="241">
        <f t="shared" si="33"/>
        <v>500</v>
      </c>
      <c r="I281" s="241">
        <f t="shared" si="34"/>
        <v>500</v>
      </c>
      <c r="J281" s="242"/>
      <c r="K281" s="274"/>
      <c r="L281" s="295"/>
      <c r="P281" s="286"/>
      <c r="Q281" s="286"/>
      <c r="R281" s="286"/>
    </row>
    <row r="282" spans="1:18" ht="24.95" customHeight="1" x14ac:dyDescent="0.2">
      <c r="A282" s="239" t="s">
        <v>358</v>
      </c>
      <c r="B282" s="144" t="s">
        <v>177</v>
      </c>
      <c r="C282" s="240">
        <v>7</v>
      </c>
      <c r="D282" s="240" t="s">
        <v>6</v>
      </c>
      <c r="E282" s="241">
        <v>0</v>
      </c>
      <c r="F282" s="241">
        <f t="shared" si="32"/>
        <v>0</v>
      </c>
      <c r="G282" s="241">
        <v>500</v>
      </c>
      <c r="H282" s="241">
        <f t="shared" si="33"/>
        <v>3500</v>
      </c>
      <c r="I282" s="241">
        <f t="shared" si="34"/>
        <v>3500</v>
      </c>
      <c r="J282" s="242"/>
      <c r="K282" s="274"/>
      <c r="L282" s="295"/>
    </row>
    <row r="283" spans="1:18" ht="24.95" customHeight="1" x14ac:dyDescent="0.2">
      <c r="A283" s="239" t="s">
        <v>359</v>
      </c>
      <c r="B283" s="144" t="s">
        <v>97</v>
      </c>
      <c r="C283" s="241">
        <v>30</v>
      </c>
      <c r="D283" s="240" t="s">
        <v>98</v>
      </c>
      <c r="E283" s="241">
        <v>0</v>
      </c>
      <c r="F283" s="241">
        <f t="shared" si="32"/>
        <v>0</v>
      </c>
      <c r="G283" s="241">
        <v>50</v>
      </c>
      <c r="H283" s="241">
        <f t="shared" si="33"/>
        <v>1500</v>
      </c>
      <c r="I283" s="241">
        <f t="shared" si="34"/>
        <v>1500</v>
      </c>
      <c r="J283" s="242"/>
      <c r="K283" s="274"/>
      <c r="L283" s="295"/>
    </row>
    <row r="284" spans="1:18" ht="24.95" customHeight="1" x14ac:dyDescent="0.2">
      <c r="A284" s="239" t="s">
        <v>360</v>
      </c>
      <c r="B284" s="243" t="s">
        <v>130</v>
      </c>
      <c r="C284" s="240">
        <v>1</v>
      </c>
      <c r="D284" s="240" t="s">
        <v>99</v>
      </c>
      <c r="E284" s="241">
        <v>0</v>
      </c>
      <c r="F284" s="241">
        <f t="shared" si="32"/>
        <v>0</v>
      </c>
      <c r="G284" s="241">
        <v>5000</v>
      </c>
      <c r="H284" s="241">
        <f t="shared" si="33"/>
        <v>5000</v>
      </c>
      <c r="I284" s="241">
        <f t="shared" si="34"/>
        <v>5000</v>
      </c>
      <c r="J284" s="242"/>
      <c r="K284" s="274"/>
      <c r="L284" s="295"/>
    </row>
    <row r="285" spans="1:18" ht="24.95" customHeight="1" x14ac:dyDescent="0.2">
      <c r="A285" s="239" t="s">
        <v>361</v>
      </c>
      <c r="B285" s="243" t="s">
        <v>131</v>
      </c>
      <c r="C285" s="240">
        <v>1</v>
      </c>
      <c r="D285" s="240" t="s">
        <v>99</v>
      </c>
      <c r="E285" s="241">
        <v>0</v>
      </c>
      <c r="F285" s="241">
        <f t="shared" si="32"/>
        <v>0</v>
      </c>
      <c r="G285" s="241">
        <v>8000</v>
      </c>
      <c r="H285" s="241">
        <f t="shared" si="33"/>
        <v>8000</v>
      </c>
      <c r="I285" s="241">
        <f t="shared" si="34"/>
        <v>8000</v>
      </c>
      <c r="J285" s="242"/>
      <c r="K285" s="274"/>
      <c r="L285" s="295"/>
    </row>
    <row r="286" spans="1:18" ht="24.95" customHeight="1" x14ac:dyDescent="0.2">
      <c r="A286" s="239" t="s">
        <v>362</v>
      </c>
      <c r="B286" s="243" t="s">
        <v>132</v>
      </c>
      <c r="C286" s="240">
        <v>38</v>
      </c>
      <c r="D286" s="240" t="s">
        <v>98</v>
      </c>
      <c r="E286" s="241">
        <v>450</v>
      </c>
      <c r="F286" s="241">
        <f t="shared" si="32"/>
        <v>17100</v>
      </c>
      <c r="G286" s="241">
        <v>250</v>
      </c>
      <c r="H286" s="241">
        <f t="shared" si="33"/>
        <v>9500</v>
      </c>
      <c r="I286" s="241">
        <f t="shared" si="34"/>
        <v>26600</v>
      </c>
      <c r="J286" s="242"/>
      <c r="K286" s="274"/>
      <c r="L286" s="295"/>
    </row>
    <row r="287" spans="1:18" ht="24.95" customHeight="1" x14ac:dyDescent="0.2">
      <c r="A287" s="239" t="s">
        <v>363</v>
      </c>
      <c r="B287" s="144" t="s">
        <v>133</v>
      </c>
      <c r="C287" s="240">
        <v>1</v>
      </c>
      <c r="D287" s="240" t="s">
        <v>99</v>
      </c>
      <c r="E287" s="241">
        <v>5000</v>
      </c>
      <c r="F287" s="241">
        <f t="shared" si="32"/>
        <v>5000</v>
      </c>
      <c r="G287" s="241">
        <v>1500</v>
      </c>
      <c r="H287" s="241">
        <f t="shared" si="33"/>
        <v>1500</v>
      </c>
      <c r="I287" s="241">
        <f t="shared" si="34"/>
        <v>6500</v>
      </c>
      <c r="J287" s="242"/>
      <c r="K287" s="274"/>
      <c r="L287" s="295"/>
    </row>
    <row r="288" spans="1:18" ht="24.95" customHeight="1" x14ac:dyDescent="0.2">
      <c r="A288" s="239" t="s">
        <v>364</v>
      </c>
      <c r="B288" s="144" t="s">
        <v>184</v>
      </c>
      <c r="C288" s="240">
        <v>4</v>
      </c>
      <c r="D288" s="240" t="s">
        <v>98</v>
      </c>
      <c r="E288" s="241">
        <v>0</v>
      </c>
      <c r="F288" s="241">
        <f t="shared" si="32"/>
        <v>0</v>
      </c>
      <c r="G288" s="241">
        <v>150</v>
      </c>
      <c r="H288" s="241">
        <f t="shared" si="33"/>
        <v>600</v>
      </c>
      <c r="I288" s="241">
        <f t="shared" si="34"/>
        <v>600</v>
      </c>
      <c r="J288" s="242"/>
      <c r="K288" s="274"/>
      <c r="L288" s="295"/>
    </row>
    <row r="289" spans="1:12" ht="24.95" customHeight="1" x14ac:dyDescent="0.2">
      <c r="A289" s="239" t="s">
        <v>365</v>
      </c>
      <c r="B289" s="144" t="s">
        <v>186</v>
      </c>
      <c r="C289" s="240">
        <v>2</v>
      </c>
      <c r="D289" s="240" t="s">
        <v>151</v>
      </c>
      <c r="E289" s="241">
        <v>0</v>
      </c>
      <c r="F289" s="241">
        <f t="shared" si="32"/>
        <v>0</v>
      </c>
      <c r="G289" s="241">
        <v>500</v>
      </c>
      <c r="H289" s="241">
        <f t="shared" si="33"/>
        <v>1000</v>
      </c>
      <c r="I289" s="241">
        <f t="shared" si="34"/>
        <v>1000</v>
      </c>
      <c r="J289" s="242"/>
      <c r="K289" s="274"/>
      <c r="L289" s="295"/>
    </row>
    <row r="290" spans="1:12" ht="24.95" customHeight="1" x14ac:dyDescent="0.2">
      <c r="A290" s="239" t="s">
        <v>366</v>
      </c>
      <c r="B290" s="144" t="s">
        <v>166</v>
      </c>
      <c r="C290" s="241">
        <v>1</v>
      </c>
      <c r="D290" s="240" t="s">
        <v>99</v>
      </c>
      <c r="E290" s="241">
        <v>0</v>
      </c>
      <c r="F290" s="241">
        <f t="shared" si="32"/>
        <v>0</v>
      </c>
      <c r="G290" s="241">
        <v>6000</v>
      </c>
      <c r="H290" s="241">
        <f t="shared" si="33"/>
        <v>6000</v>
      </c>
      <c r="I290" s="241">
        <f t="shared" si="34"/>
        <v>6000</v>
      </c>
      <c r="J290" s="242"/>
    </row>
    <row r="291" spans="1:12" ht="24.95" customHeight="1" x14ac:dyDescent="0.2">
      <c r="A291" s="283" t="s">
        <v>367</v>
      </c>
      <c r="B291" s="265" t="s">
        <v>135</v>
      </c>
      <c r="C291" s="266">
        <v>1</v>
      </c>
      <c r="D291" s="266" t="s">
        <v>99</v>
      </c>
      <c r="E291" s="267">
        <v>30000</v>
      </c>
      <c r="F291" s="241">
        <f t="shared" si="32"/>
        <v>30000</v>
      </c>
      <c r="G291" s="267">
        <v>10000</v>
      </c>
      <c r="H291" s="241">
        <f t="shared" si="33"/>
        <v>10000</v>
      </c>
      <c r="I291" s="241">
        <f t="shared" si="34"/>
        <v>40000</v>
      </c>
      <c r="J291" s="242" t="s">
        <v>648</v>
      </c>
    </row>
    <row r="292" spans="1:12" ht="24.95" customHeight="1" x14ac:dyDescent="0.2">
      <c r="A292" s="239" t="s">
        <v>368</v>
      </c>
      <c r="B292" s="243" t="s">
        <v>136</v>
      </c>
      <c r="C292" s="240">
        <v>1</v>
      </c>
      <c r="D292" s="240" t="s">
        <v>99</v>
      </c>
      <c r="E292" s="241">
        <v>10000</v>
      </c>
      <c r="F292" s="241">
        <f t="shared" si="32"/>
        <v>10000</v>
      </c>
      <c r="G292" s="241">
        <v>5000</v>
      </c>
      <c r="H292" s="241">
        <f t="shared" si="33"/>
        <v>5000</v>
      </c>
      <c r="I292" s="241">
        <f t="shared" si="34"/>
        <v>15000</v>
      </c>
      <c r="J292" s="242" t="s">
        <v>648</v>
      </c>
    </row>
    <row r="293" spans="1:12" ht="24.95" customHeight="1" x14ac:dyDescent="0.2">
      <c r="A293" s="239" t="s">
        <v>369</v>
      </c>
      <c r="B293" s="243" t="s">
        <v>137</v>
      </c>
      <c r="C293" s="240">
        <v>1</v>
      </c>
      <c r="D293" s="240" t="s">
        <v>99</v>
      </c>
      <c r="E293" s="241">
        <v>30000</v>
      </c>
      <c r="F293" s="241">
        <f t="shared" si="32"/>
        <v>30000</v>
      </c>
      <c r="G293" s="267">
        <v>10000</v>
      </c>
      <c r="H293" s="241">
        <f t="shared" si="33"/>
        <v>10000</v>
      </c>
      <c r="I293" s="241">
        <f t="shared" si="34"/>
        <v>40000</v>
      </c>
      <c r="J293" s="242" t="s">
        <v>648</v>
      </c>
    </row>
    <row r="294" spans="1:12" ht="24.95" customHeight="1" x14ac:dyDescent="0.2">
      <c r="A294" s="239" t="s">
        <v>370</v>
      </c>
      <c r="B294" s="144" t="s">
        <v>138</v>
      </c>
      <c r="C294" s="240">
        <v>1</v>
      </c>
      <c r="D294" s="240" t="s">
        <v>99</v>
      </c>
      <c r="E294" s="241">
        <v>5000</v>
      </c>
      <c r="F294" s="241">
        <f t="shared" si="32"/>
        <v>5000</v>
      </c>
      <c r="G294" s="241">
        <v>2000</v>
      </c>
      <c r="H294" s="241">
        <f t="shared" si="33"/>
        <v>2000</v>
      </c>
      <c r="I294" s="241">
        <f t="shared" si="34"/>
        <v>7000</v>
      </c>
      <c r="J294" s="242" t="s">
        <v>648</v>
      </c>
    </row>
    <row r="295" spans="1:12" ht="24.95" customHeight="1" x14ac:dyDescent="0.2">
      <c r="A295" s="239" t="s">
        <v>371</v>
      </c>
      <c r="B295" s="144" t="s">
        <v>102</v>
      </c>
      <c r="C295" s="240">
        <v>65</v>
      </c>
      <c r="D295" s="240" t="s">
        <v>98</v>
      </c>
      <c r="E295" s="241">
        <v>150</v>
      </c>
      <c r="F295" s="241">
        <f t="shared" si="32"/>
        <v>9750</v>
      </c>
      <c r="G295" s="241">
        <v>80</v>
      </c>
      <c r="H295" s="241">
        <f t="shared" si="33"/>
        <v>5200</v>
      </c>
      <c r="I295" s="241">
        <f t="shared" si="34"/>
        <v>14950</v>
      </c>
      <c r="J295" s="242"/>
    </row>
    <row r="296" spans="1:12" ht="24.95" customHeight="1" x14ac:dyDescent="0.2">
      <c r="A296" s="239" t="s">
        <v>372</v>
      </c>
      <c r="B296" s="144" t="s">
        <v>103</v>
      </c>
      <c r="C296" s="240">
        <v>30</v>
      </c>
      <c r="D296" s="240" t="s">
        <v>98</v>
      </c>
      <c r="E296" s="241">
        <v>300</v>
      </c>
      <c r="F296" s="241">
        <f t="shared" si="32"/>
        <v>9000</v>
      </c>
      <c r="G296" s="241">
        <v>150</v>
      </c>
      <c r="H296" s="241">
        <f t="shared" si="33"/>
        <v>4500</v>
      </c>
      <c r="I296" s="241">
        <f t="shared" si="34"/>
        <v>13500</v>
      </c>
      <c r="J296" s="242"/>
    </row>
    <row r="297" spans="1:12" ht="24.95" customHeight="1" x14ac:dyDescent="0.2">
      <c r="A297" s="239" t="s">
        <v>373</v>
      </c>
      <c r="B297" s="144" t="s">
        <v>139</v>
      </c>
      <c r="C297" s="241">
        <v>65</v>
      </c>
      <c r="D297" s="240" t="s">
        <v>98</v>
      </c>
      <c r="E297" s="241">
        <v>750</v>
      </c>
      <c r="F297" s="241">
        <f t="shared" si="32"/>
        <v>48750</v>
      </c>
      <c r="G297" s="241">
        <v>180</v>
      </c>
      <c r="H297" s="241">
        <f t="shared" si="33"/>
        <v>11700</v>
      </c>
      <c r="I297" s="241">
        <f t="shared" si="34"/>
        <v>60450</v>
      </c>
      <c r="J297" s="242"/>
    </row>
    <row r="298" spans="1:12" ht="24.95" customHeight="1" x14ac:dyDescent="0.2">
      <c r="A298" s="239" t="s">
        <v>374</v>
      </c>
      <c r="B298" s="243" t="s">
        <v>140</v>
      </c>
      <c r="C298" s="240">
        <v>30</v>
      </c>
      <c r="D298" s="240" t="s">
        <v>98</v>
      </c>
      <c r="E298" s="241">
        <v>750</v>
      </c>
      <c r="F298" s="241">
        <f t="shared" si="32"/>
        <v>22500</v>
      </c>
      <c r="G298" s="241">
        <v>180</v>
      </c>
      <c r="H298" s="241">
        <f t="shared" si="33"/>
        <v>5400</v>
      </c>
      <c r="I298" s="241">
        <f t="shared" si="34"/>
        <v>27900</v>
      </c>
      <c r="J298" s="242"/>
    </row>
    <row r="299" spans="1:12" ht="24.95" customHeight="1" x14ac:dyDescent="0.2">
      <c r="A299" s="239" t="s">
        <v>375</v>
      </c>
      <c r="B299" s="243" t="s">
        <v>104</v>
      </c>
      <c r="C299" s="240">
        <v>2</v>
      </c>
      <c r="D299" s="240" t="s">
        <v>6</v>
      </c>
      <c r="E299" s="241">
        <v>600</v>
      </c>
      <c r="F299" s="241">
        <f t="shared" si="32"/>
        <v>1200</v>
      </c>
      <c r="G299" s="241">
        <v>200</v>
      </c>
      <c r="H299" s="241">
        <f t="shared" si="33"/>
        <v>400</v>
      </c>
      <c r="I299" s="241">
        <f t="shared" si="34"/>
        <v>1600</v>
      </c>
      <c r="J299" s="242"/>
    </row>
    <row r="300" spans="1:12" ht="24.95" customHeight="1" x14ac:dyDescent="0.2">
      <c r="A300" s="239" t="s">
        <v>376</v>
      </c>
      <c r="B300" s="243" t="s">
        <v>198</v>
      </c>
      <c r="C300" s="240">
        <v>7</v>
      </c>
      <c r="D300" s="240" t="s">
        <v>6</v>
      </c>
      <c r="E300" s="241">
        <v>11500</v>
      </c>
      <c r="F300" s="241">
        <f t="shared" si="32"/>
        <v>80500</v>
      </c>
      <c r="G300" s="241">
        <f t="shared" ref="G300" si="35">SUM(E300)*0.15</f>
        <v>1725</v>
      </c>
      <c r="H300" s="241">
        <f t="shared" si="33"/>
        <v>12075</v>
      </c>
      <c r="I300" s="241">
        <f t="shared" si="34"/>
        <v>92575</v>
      </c>
      <c r="J300" s="242"/>
    </row>
    <row r="301" spans="1:12" ht="24.95" customHeight="1" x14ac:dyDescent="0.2">
      <c r="A301" s="239" t="s">
        <v>377</v>
      </c>
      <c r="B301" s="144" t="s">
        <v>200</v>
      </c>
      <c r="C301" s="240">
        <v>1</v>
      </c>
      <c r="D301" s="240" t="s">
        <v>6</v>
      </c>
      <c r="E301" s="241">
        <v>2000</v>
      </c>
      <c r="F301" s="241">
        <f t="shared" si="32"/>
        <v>2000</v>
      </c>
      <c r="G301" s="241">
        <v>1000</v>
      </c>
      <c r="H301" s="241">
        <f t="shared" si="33"/>
        <v>1000</v>
      </c>
      <c r="I301" s="241">
        <f t="shared" si="34"/>
        <v>3000</v>
      </c>
      <c r="J301" s="242"/>
    </row>
    <row r="302" spans="1:12" ht="24.95" customHeight="1" x14ac:dyDescent="0.2">
      <c r="A302" s="239" t="s">
        <v>378</v>
      </c>
      <c r="B302" s="144" t="s">
        <v>145</v>
      </c>
      <c r="C302" s="240">
        <v>1</v>
      </c>
      <c r="D302" s="240" t="s">
        <v>6</v>
      </c>
      <c r="E302" s="241">
        <v>32000</v>
      </c>
      <c r="F302" s="241">
        <f t="shared" si="32"/>
        <v>32000</v>
      </c>
      <c r="G302" s="241">
        <f>SUM(E302)*0.3</f>
        <v>9600</v>
      </c>
      <c r="H302" s="241">
        <f t="shared" si="33"/>
        <v>9600</v>
      </c>
      <c r="I302" s="241">
        <f t="shared" si="34"/>
        <v>41600</v>
      </c>
      <c r="J302" s="242"/>
    </row>
    <row r="303" spans="1:12" ht="24.95" customHeight="1" x14ac:dyDescent="0.2">
      <c r="A303" s="239" t="s">
        <v>379</v>
      </c>
      <c r="B303" s="144" t="s">
        <v>141</v>
      </c>
      <c r="C303" s="240">
        <v>6</v>
      </c>
      <c r="D303" s="240" t="s">
        <v>6</v>
      </c>
      <c r="E303" s="241">
        <v>6000</v>
      </c>
      <c r="F303" s="241">
        <f t="shared" si="32"/>
        <v>36000</v>
      </c>
      <c r="G303" s="241">
        <v>500</v>
      </c>
      <c r="H303" s="241">
        <f t="shared" si="33"/>
        <v>3000</v>
      </c>
      <c r="I303" s="241">
        <f t="shared" si="34"/>
        <v>39000</v>
      </c>
      <c r="J303" s="242"/>
    </row>
    <row r="304" spans="1:12" ht="24.95" customHeight="1" x14ac:dyDescent="0.2">
      <c r="A304" s="239" t="s">
        <v>380</v>
      </c>
      <c r="B304" s="144" t="s">
        <v>142</v>
      </c>
      <c r="C304" s="241">
        <v>6</v>
      </c>
      <c r="D304" s="240" t="s">
        <v>6</v>
      </c>
      <c r="E304" s="241">
        <v>950</v>
      </c>
      <c r="F304" s="241">
        <f t="shared" si="32"/>
        <v>5700</v>
      </c>
      <c r="G304" s="241">
        <v>100</v>
      </c>
      <c r="H304" s="241">
        <f t="shared" si="33"/>
        <v>600</v>
      </c>
      <c r="I304" s="241">
        <f t="shared" si="34"/>
        <v>6300</v>
      </c>
      <c r="J304" s="242"/>
    </row>
    <row r="305" spans="1:18" ht="24.95" customHeight="1" x14ac:dyDescent="0.2">
      <c r="A305" s="283" t="s">
        <v>381</v>
      </c>
      <c r="B305" s="265" t="s">
        <v>146</v>
      </c>
      <c r="C305" s="266">
        <v>4</v>
      </c>
      <c r="D305" s="266" t="s">
        <v>6</v>
      </c>
      <c r="E305" s="267">
        <v>4500</v>
      </c>
      <c r="F305" s="241">
        <f t="shared" si="32"/>
        <v>18000</v>
      </c>
      <c r="G305" s="241">
        <f>SUM(E305)*0.3</f>
        <v>1350</v>
      </c>
      <c r="H305" s="241">
        <f t="shared" si="33"/>
        <v>5400</v>
      </c>
      <c r="I305" s="241">
        <f t="shared" si="34"/>
        <v>23400</v>
      </c>
      <c r="J305" s="268"/>
    </row>
    <row r="306" spans="1:18" ht="24.95" customHeight="1" x14ac:dyDescent="0.2">
      <c r="A306" s="239" t="s">
        <v>382</v>
      </c>
      <c r="B306" s="276" t="s">
        <v>147</v>
      </c>
      <c r="C306" s="240">
        <v>4</v>
      </c>
      <c r="D306" s="240" t="s">
        <v>6</v>
      </c>
      <c r="E306" s="241">
        <v>6500</v>
      </c>
      <c r="F306" s="241">
        <f t="shared" si="32"/>
        <v>26000</v>
      </c>
      <c r="G306" s="241">
        <f t="shared" ref="G306" si="36">SUM(E306)*0.15</f>
        <v>975</v>
      </c>
      <c r="H306" s="241">
        <f t="shared" si="33"/>
        <v>3900</v>
      </c>
      <c r="I306" s="241">
        <f t="shared" si="34"/>
        <v>29900</v>
      </c>
      <c r="J306" s="242"/>
    </row>
    <row r="307" spans="1:18" ht="24.95" customHeight="1" x14ac:dyDescent="0.2">
      <c r="A307" s="239" t="s">
        <v>383</v>
      </c>
      <c r="B307" s="243" t="s">
        <v>108</v>
      </c>
      <c r="C307" s="240">
        <v>1</v>
      </c>
      <c r="D307" s="240" t="s">
        <v>84</v>
      </c>
      <c r="E307" s="241">
        <v>300</v>
      </c>
      <c r="F307" s="241">
        <f t="shared" si="32"/>
        <v>300</v>
      </c>
      <c r="G307" s="241">
        <v>100</v>
      </c>
      <c r="H307" s="241">
        <f t="shared" si="33"/>
        <v>100</v>
      </c>
      <c r="I307" s="241">
        <f t="shared" si="34"/>
        <v>400</v>
      </c>
      <c r="J307" s="242"/>
    </row>
    <row r="308" spans="1:18" ht="24.95" customHeight="1" x14ac:dyDescent="0.2">
      <c r="A308" s="239" t="s">
        <v>384</v>
      </c>
      <c r="B308" s="243" t="s">
        <v>148</v>
      </c>
      <c r="C308" s="240">
        <v>4</v>
      </c>
      <c r="D308" s="240" t="s">
        <v>86</v>
      </c>
      <c r="E308" s="241">
        <v>700</v>
      </c>
      <c r="F308" s="241">
        <f t="shared" si="32"/>
        <v>2800</v>
      </c>
      <c r="G308" s="241">
        <v>100</v>
      </c>
      <c r="H308" s="241">
        <f t="shared" si="33"/>
        <v>400</v>
      </c>
      <c r="I308" s="241">
        <f t="shared" si="34"/>
        <v>3200</v>
      </c>
      <c r="J308" s="242"/>
    </row>
    <row r="309" spans="1:18" ht="24.95" customHeight="1" x14ac:dyDescent="0.2">
      <c r="A309" s="239" t="s">
        <v>385</v>
      </c>
      <c r="B309" s="243" t="s">
        <v>211</v>
      </c>
      <c r="C309" s="240">
        <v>1</v>
      </c>
      <c r="D309" s="240" t="s">
        <v>6</v>
      </c>
      <c r="E309" s="241">
        <v>1500</v>
      </c>
      <c r="F309" s="241">
        <f t="shared" si="32"/>
        <v>1500</v>
      </c>
      <c r="G309" s="241">
        <v>100</v>
      </c>
      <c r="H309" s="241">
        <f t="shared" si="33"/>
        <v>100</v>
      </c>
      <c r="I309" s="241">
        <f t="shared" si="34"/>
        <v>1600</v>
      </c>
      <c r="J309" s="242"/>
    </row>
    <row r="310" spans="1:18" ht="24.95" customHeight="1" x14ac:dyDescent="0.2">
      <c r="A310" s="239" t="s">
        <v>386</v>
      </c>
      <c r="B310" s="243" t="s">
        <v>213</v>
      </c>
      <c r="C310" s="240">
        <v>1</v>
      </c>
      <c r="D310" s="240" t="s">
        <v>6</v>
      </c>
      <c r="E310" s="241">
        <v>1500</v>
      </c>
      <c r="F310" s="241">
        <f t="shared" si="32"/>
        <v>1500</v>
      </c>
      <c r="G310" s="241">
        <v>100</v>
      </c>
      <c r="H310" s="241">
        <f t="shared" si="33"/>
        <v>100</v>
      </c>
      <c r="I310" s="241">
        <f t="shared" si="34"/>
        <v>1600</v>
      </c>
      <c r="J310" s="242"/>
    </row>
    <row r="311" spans="1:18" ht="24.95" customHeight="1" x14ac:dyDescent="0.2">
      <c r="A311" s="239" t="s">
        <v>387</v>
      </c>
      <c r="B311" s="243" t="s">
        <v>344</v>
      </c>
      <c r="C311" s="240">
        <v>1</v>
      </c>
      <c r="D311" s="240" t="s">
        <v>6</v>
      </c>
      <c r="E311" s="241">
        <v>17000</v>
      </c>
      <c r="F311" s="241">
        <f t="shared" si="32"/>
        <v>17000</v>
      </c>
      <c r="G311" s="241">
        <f>SUM(E311)*0.3</f>
        <v>5100</v>
      </c>
      <c r="H311" s="241">
        <f t="shared" si="33"/>
        <v>5100</v>
      </c>
      <c r="I311" s="241">
        <f t="shared" si="34"/>
        <v>22100</v>
      </c>
      <c r="J311" s="242"/>
    </row>
    <row r="312" spans="1:18" ht="24.95" customHeight="1" x14ac:dyDescent="0.2">
      <c r="A312" s="239" t="s">
        <v>388</v>
      </c>
      <c r="B312" s="243" t="s">
        <v>154</v>
      </c>
      <c r="C312" s="240">
        <v>30</v>
      </c>
      <c r="D312" s="240" t="s">
        <v>98</v>
      </c>
      <c r="E312" s="241">
        <v>320</v>
      </c>
      <c r="F312" s="241">
        <f t="shared" si="32"/>
        <v>9600</v>
      </c>
      <c r="G312" s="241">
        <v>55</v>
      </c>
      <c r="H312" s="241">
        <f t="shared" si="33"/>
        <v>1650</v>
      </c>
      <c r="I312" s="241">
        <f t="shared" si="34"/>
        <v>11250</v>
      </c>
      <c r="J312" s="242"/>
    </row>
    <row r="313" spans="1:18" ht="24.95" customHeight="1" x14ac:dyDescent="0.2">
      <c r="A313" s="239" t="s">
        <v>389</v>
      </c>
      <c r="B313" s="144" t="s">
        <v>155</v>
      </c>
      <c r="C313" s="240">
        <v>12</v>
      </c>
      <c r="D313" s="240" t="s">
        <v>156</v>
      </c>
      <c r="E313" s="241">
        <v>600</v>
      </c>
      <c r="F313" s="241">
        <f t="shared" si="32"/>
        <v>7200</v>
      </c>
      <c r="G313" s="241">
        <v>100</v>
      </c>
      <c r="H313" s="241">
        <f t="shared" si="33"/>
        <v>1200</v>
      </c>
      <c r="I313" s="241">
        <f t="shared" si="34"/>
        <v>8400</v>
      </c>
      <c r="J313" s="242"/>
    </row>
    <row r="314" spans="1:18" ht="24.95" customHeight="1" x14ac:dyDescent="0.2">
      <c r="A314" s="239" t="s">
        <v>390</v>
      </c>
      <c r="B314" s="144" t="s">
        <v>157</v>
      </c>
      <c r="C314" s="240">
        <v>3</v>
      </c>
      <c r="D314" s="240" t="s">
        <v>6</v>
      </c>
      <c r="E314" s="241">
        <v>300</v>
      </c>
      <c r="F314" s="241">
        <f t="shared" si="32"/>
        <v>900</v>
      </c>
      <c r="G314" s="241">
        <v>100</v>
      </c>
      <c r="H314" s="241">
        <f t="shared" si="33"/>
        <v>300</v>
      </c>
      <c r="I314" s="241">
        <f t="shared" si="34"/>
        <v>1200</v>
      </c>
      <c r="J314" s="242"/>
    </row>
    <row r="315" spans="1:18" ht="24.95" customHeight="1" x14ac:dyDescent="0.2">
      <c r="A315" s="239" t="s">
        <v>391</v>
      </c>
      <c r="B315" s="144" t="s">
        <v>220</v>
      </c>
      <c r="C315" s="240">
        <v>1</v>
      </c>
      <c r="D315" s="240" t="s">
        <v>6</v>
      </c>
      <c r="E315" s="241">
        <v>6000</v>
      </c>
      <c r="F315" s="241">
        <f t="shared" si="32"/>
        <v>6000</v>
      </c>
      <c r="G315" s="241">
        <v>500</v>
      </c>
      <c r="H315" s="241">
        <f t="shared" si="33"/>
        <v>500</v>
      </c>
      <c r="I315" s="241">
        <f t="shared" si="34"/>
        <v>6500</v>
      </c>
      <c r="J315" s="242"/>
    </row>
    <row r="316" spans="1:18" s="286" customFormat="1" ht="24.95" customHeight="1" x14ac:dyDescent="0.2">
      <c r="A316" s="239" t="s">
        <v>392</v>
      </c>
      <c r="B316" s="144" t="s">
        <v>158</v>
      </c>
      <c r="C316" s="241">
        <v>20</v>
      </c>
      <c r="D316" s="240" t="s">
        <v>87</v>
      </c>
      <c r="E316" s="241">
        <v>500</v>
      </c>
      <c r="F316" s="241">
        <f t="shared" si="32"/>
        <v>10000</v>
      </c>
      <c r="G316" s="241">
        <v>200</v>
      </c>
      <c r="H316" s="241">
        <f t="shared" si="33"/>
        <v>4000</v>
      </c>
      <c r="I316" s="241">
        <f t="shared" si="34"/>
        <v>14000</v>
      </c>
      <c r="J316" s="242"/>
      <c r="K316" s="74"/>
      <c r="L316" s="232"/>
      <c r="M316" s="274"/>
      <c r="N316" s="274"/>
      <c r="O316" s="274"/>
      <c r="P316" s="274"/>
      <c r="Q316" s="274"/>
      <c r="R316" s="274"/>
    </row>
    <row r="317" spans="1:18" s="286" customFormat="1" ht="24.95" customHeight="1" x14ac:dyDescent="0.2">
      <c r="A317" s="239" t="s">
        <v>393</v>
      </c>
      <c r="B317" s="144" t="s">
        <v>224</v>
      </c>
      <c r="C317" s="240">
        <v>1</v>
      </c>
      <c r="D317" s="240" t="s">
        <v>6</v>
      </c>
      <c r="E317" s="241">
        <v>8500</v>
      </c>
      <c r="F317" s="241">
        <f t="shared" si="32"/>
        <v>8500</v>
      </c>
      <c r="G317" s="241">
        <f>SUM(E317)*0.3</f>
        <v>2550</v>
      </c>
      <c r="H317" s="241">
        <f t="shared" si="33"/>
        <v>2550</v>
      </c>
      <c r="I317" s="241">
        <f t="shared" si="34"/>
        <v>11050</v>
      </c>
      <c r="J317" s="242"/>
      <c r="K317" s="74"/>
      <c r="L317" s="232"/>
      <c r="M317" s="274"/>
      <c r="N317" s="274"/>
      <c r="O317" s="274"/>
      <c r="P317" s="274"/>
      <c r="Q317" s="274"/>
      <c r="R317" s="274"/>
    </row>
    <row r="318" spans="1:18" ht="24.95" customHeight="1" x14ac:dyDescent="0.2">
      <c r="A318" s="239" t="s">
        <v>394</v>
      </c>
      <c r="B318" s="144" t="s">
        <v>159</v>
      </c>
      <c r="C318" s="240">
        <v>4</v>
      </c>
      <c r="D318" s="240" t="s">
        <v>86</v>
      </c>
      <c r="E318" s="241">
        <v>1500</v>
      </c>
      <c r="F318" s="241">
        <f t="shared" si="32"/>
        <v>6000</v>
      </c>
      <c r="G318" s="241">
        <v>500</v>
      </c>
      <c r="H318" s="241">
        <f t="shared" si="33"/>
        <v>2000</v>
      </c>
      <c r="I318" s="241">
        <f t="shared" si="34"/>
        <v>8000</v>
      </c>
      <c r="J318" s="242"/>
    </row>
    <row r="319" spans="1:18" ht="24.95" customHeight="1" x14ac:dyDescent="0.2">
      <c r="A319" s="277"/>
      <c r="B319" s="278" t="s">
        <v>395</v>
      </c>
      <c r="C319" s="279"/>
      <c r="D319" s="279"/>
      <c r="E319" s="280"/>
      <c r="F319" s="280">
        <f>SUM(F278:F318)</f>
        <v>459800</v>
      </c>
      <c r="G319" s="280"/>
      <c r="H319" s="280">
        <f t="shared" ref="H319:I319" si="37">SUM(H278:H318)</f>
        <v>164375</v>
      </c>
      <c r="I319" s="280">
        <f t="shared" si="37"/>
        <v>624175</v>
      </c>
      <c r="J319" s="281"/>
      <c r="K319" s="124"/>
      <c r="L319" s="233">
        <f>SUM(H319,F319)</f>
        <v>624175</v>
      </c>
      <c r="M319" s="286"/>
      <c r="N319" s="286"/>
      <c r="O319" s="286"/>
    </row>
    <row r="320" spans="1:18" ht="24.95" customHeight="1" x14ac:dyDescent="0.2">
      <c r="A320" s="259">
        <v>4.3</v>
      </c>
      <c r="B320" s="296" t="s">
        <v>396</v>
      </c>
      <c r="C320" s="261"/>
      <c r="D320" s="261"/>
      <c r="E320" s="262"/>
      <c r="F320" s="262"/>
      <c r="G320" s="262"/>
      <c r="H320" s="262"/>
      <c r="I320" s="262"/>
      <c r="J320" s="263"/>
      <c r="K320" s="124"/>
      <c r="L320" s="236"/>
      <c r="M320" s="286"/>
      <c r="N320" s="286"/>
      <c r="O320" s="286"/>
    </row>
    <row r="321" spans="1:18" ht="24.95" customHeight="1" x14ac:dyDescent="0.2">
      <c r="A321" s="239" t="s">
        <v>397</v>
      </c>
      <c r="B321" s="144" t="s">
        <v>126</v>
      </c>
      <c r="C321" s="240">
        <v>1</v>
      </c>
      <c r="D321" s="240" t="s">
        <v>99</v>
      </c>
      <c r="E321" s="241">
        <v>0</v>
      </c>
      <c r="F321" s="241">
        <f t="shared" ref="F321:F352" si="38">SUM(E321)*C321</f>
        <v>0</v>
      </c>
      <c r="G321" s="241">
        <v>500</v>
      </c>
      <c r="H321" s="241">
        <f t="shared" ref="H321:H352" si="39">SUM(G321)*C321</f>
        <v>500</v>
      </c>
      <c r="I321" s="241">
        <f t="shared" ref="I321:I352" si="40">SUM(H321,F321)</f>
        <v>500</v>
      </c>
      <c r="J321" s="242"/>
    </row>
    <row r="322" spans="1:18" ht="24.95" customHeight="1" x14ac:dyDescent="0.2">
      <c r="A322" s="239" t="s">
        <v>398</v>
      </c>
      <c r="B322" s="144" t="s">
        <v>100</v>
      </c>
      <c r="C322" s="240">
        <v>22</v>
      </c>
      <c r="D322" s="240" t="s">
        <v>98</v>
      </c>
      <c r="E322" s="241">
        <v>0</v>
      </c>
      <c r="F322" s="241">
        <f t="shared" si="38"/>
        <v>0</v>
      </c>
      <c r="G322" s="241">
        <v>100</v>
      </c>
      <c r="H322" s="241">
        <f t="shared" si="39"/>
        <v>2200</v>
      </c>
      <c r="I322" s="241">
        <f t="shared" si="40"/>
        <v>2200</v>
      </c>
      <c r="J322" s="242"/>
    </row>
    <row r="323" spans="1:18" ht="24.95" customHeight="1" x14ac:dyDescent="0.2">
      <c r="A323" s="239" t="s">
        <v>399</v>
      </c>
      <c r="B323" s="144" t="s">
        <v>101</v>
      </c>
      <c r="C323" s="240">
        <v>4</v>
      </c>
      <c r="D323" s="240" t="s">
        <v>98</v>
      </c>
      <c r="E323" s="241">
        <v>0</v>
      </c>
      <c r="F323" s="241">
        <f t="shared" si="38"/>
        <v>0</v>
      </c>
      <c r="G323" s="241">
        <v>250</v>
      </c>
      <c r="H323" s="241">
        <f t="shared" si="39"/>
        <v>1000</v>
      </c>
      <c r="I323" s="241">
        <f t="shared" si="40"/>
        <v>1000</v>
      </c>
      <c r="J323" s="242"/>
      <c r="P323" s="286"/>
      <c r="Q323" s="286"/>
      <c r="R323" s="286"/>
    </row>
    <row r="324" spans="1:18" ht="24.95" customHeight="1" x14ac:dyDescent="0.2">
      <c r="A324" s="239" t="s">
        <v>400</v>
      </c>
      <c r="B324" s="144" t="s">
        <v>127</v>
      </c>
      <c r="C324" s="241">
        <v>1</v>
      </c>
      <c r="D324" s="240" t="s">
        <v>6</v>
      </c>
      <c r="E324" s="241">
        <v>0</v>
      </c>
      <c r="F324" s="241">
        <f t="shared" si="38"/>
        <v>0</v>
      </c>
      <c r="G324" s="241">
        <v>500</v>
      </c>
      <c r="H324" s="241">
        <f t="shared" si="39"/>
        <v>500</v>
      </c>
      <c r="I324" s="241">
        <f t="shared" si="40"/>
        <v>500</v>
      </c>
      <c r="J324" s="242"/>
      <c r="P324" s="286"/>
      <c r="Q324" s="286"/>
      <c r="R324" s="286"/>
    </row>
    <row r="325" spans="1:18" ht="24.95" customHeight="1" x14ac:dyDescent="0.2">
      <c r="A325" s="239" t="s">
        <v>401</v>
      </c>
      <c r="B325" s="243" t="s">
        <v>97</v>
      </c>
      <c r="C325" s="240">
        <v>4</v>
      </c>
      <c r="D325" s="240" t="s">
        <v>98</v>
      </c>
      <c r="E325" s="241">
        <v>0</v>
      </c>
      <c r="F325" s="241">
        <f t="shared" si="38"/>
        <v>0</v>
      </c>
      <c r="G325" s="241">
        <v>50</v>
      </c>
      <c r="H325" s="241">
        <f t="shared" si="39"/>
        <v>200</v>
      </c>
      <c r="I325" s="241">
        <f t="shared" si="40"/>
        <v>200</v>
      </c>
      <c r="J325" s="242"/>
    </row>
    <row r="326" spans="1:18" ht="24.95" customHeight="1" x14ac:dyDescent="0.2">
      <c r="A326" s="239" t="s">
        <v>402</v>
      </c>
      <c r="B326" s="243" t="s">
        <v>130</v>
      </c>
      <c r="C326" s="240">
        <v>1</v>
      </c>
      <c r="D326" s="240" t="s">
        <v>99</v>
      </c>
      <c r="E326" s="241">
        <v>0</v>
      </c>
      <c r="F326" s="241">
        <f t="shared" si="38"/>
        <v>0</v>
      </c>
      <c r="G326" s="241">
        <v>1000</v>
      </c>
      <c r="H326" s="241">
        <f t="shared" si="39"/>
        <v>1000</v>
      </c>
      <c r="I326" s="241">
        <f t="shared" si="40"/>
        <v>1000</v>
      </c>
      <c r="J326" s="242"/>
    </row>
    <row r="327" spans="1:18" ht="24.95" customHeight="1" x14ac:dyDescent="0.2">
      <c r="A327" s="239" t="s">
        <v>403</v>
      </c>
      <c r="B327" s="243" t="s">
        <v>131</v>
      </c>
      <c r="C327" s="240">
        <v>1</v>
      </c>
      <c r="D327" s="240" t="s">
        <v>99</v>
      </c>
      <c r="E327" s="241">
        <v>0</v>
      </c>
      <c r="F327" s="241">
        <f t="shared" si="38"/>
        <v>0</v>
      </c>
      <c r="G327" s="241">
        <v>1000</v>
      </c>
      <c r="H327" s="241">
        <f t="shared" si="39"/>
        <v>1000</v>
      </c>
      <c r="I327" s="241">
        <f t="shared" si="40"/>
        <v>1000</v>
      </c>
      <c r="J327" s="242"/>
    </row>
    <row r="328" spans="1:18" ht="24.95" customHeight="1" x14ac:dyDescent="0.2">
      <c r="A328" s="239" t="s">
        <v>404</v>
      </c>
      <c r="B328" s="144" t="s">
        <v>132</v>
      </c>
      <c r="C328" s="240">
        <v>20</v>
      </c>
      <c r="D328" s="240" t="s">
        <v>98</v>
      </c>
      <c r="E328" s="241">
        <v>450</v>
      </c>
      <c r="F328" s="241">
        <f t="shared" si="38"/>
        <v>9000</v>
      </c>
      <c r="G328" s="241">
        <v>250</v>
      </c>
      <c r="H328" s="241">
        <f t="shared" si="39"/>
        <v>5000</v>
      </c>
      <c r="I328" s="241">
        <f t="shared" si="40"/>
        <v>14000</v>
      </c>
      <c r="J328" s="242"/>
    </row>
    <row r="329" spans="1:18" ht="24.95" customHeight="1" x14ac:dyDescent="0.2">
      <c r="A329" s="239" t="s">
        <v>405</v>
      </c>
      <c r="B329" s="144" t="s">
        <v>133</v>
      </c>
      <c r="C329" s="240">
        <v>1</v>
      </c>
      <c r="D329" s="240" t="s">
        <v>99</v>
      </c>
      <c r="E329" s="241">
        <v>1000</v>
      </c>
      <c r="F329" s="241">
        <f t="shared" si="38"/>
        <v>1000</v>
      </c>
      <c r="G329" s="241">
        <v>250</v>
      </c>
      <c r="H329" s="241">
        <f t="shared" si="39"/>
        <v>250</v>
      </c>
      <c r="I329" s="241">
        <f t="shared" si="40"/>
        <v>1250</v>
      </c>
      <c r="J329" s="242"/>
    </row>
    <row r="330" spans="1:18" ht="24.95" customHeight="1" x14ac:dyDescent="0.2">
      <c r="A330" s="239" t="s">
        <v>406</v>
      </c>
      <c r="B330" s="144" t="s">
        <v>166</v>
      </c>
      <c r="C330" s="240">
        <v>1</v>
      </c>
      <c r="D330" s="240" t="s">
        <v>99</v>
      </c>
      <c r="E330" s="241">
        <v>0</v>
      </c>
      <c r="F330" s="241">
        <f t="shared" si="38"/>
        <v>0</v>
      </c>
      <c r="G330" s="241">
        <v>2000</v>
      </c>
      <c r="H330" s="241">
        <f t="shared" si="39"/>
        <v>2000</v>
      </c>
      <c r="I330" s="241">
        <f t="shared" si="40"/>
        <v>2000</v>
      </c>
      <c r="J330" s="242"/>
    </row>
    <row r="331" spans="1:18" ht="24.95" customHeight="1" x14ac:dyDescent="0.2">
      <c r="A331" s="239" t="s">
        <v>407</v>
      </c>
      <c r="B331" s="144" t="s">
        <v>135</v>
      </c>
      <c r="C331" s="241">
        <v>1</v>
      </c>
      <c r="D331" s="240" t="s">
        <v>99</v>
      </c>
      <c r="E331" s="241">
        <v>3500</v>
      </c>
      <c r="F331" s="241">
        <f t="shared" si="38"/>
        <v>3500</v>
      </c>
      <c r="G331" s="241">
        <v>1500</v>
      </c>
      <c r="H331" s="241">
        <f t="shared" si="39"/>
        <v>1500</v>
      </c>
      <c r="I331" s="241">
        <f t="shared" si="40"/>
        <v>5000</v>
      </c>
      <c r="J331" s="242" t="s">
        <v>648</v>
      </c>
    </row>
    <row r="332" spans="1:18" ht="24.95" customHeight="1" x14ac:dyDescent="0.2">
      <c r="A332" s="283" t="s">
        <v>408</v>
      </c>
      <c r="B332" s="265" t="s">
        <v>137</v>
      </c>
      <c r="C332" s="266">
        <v>1</v>
      </c>
      <c r="D332" s="266" t="s">
        <v>99</v>
      </c>
      <c r="E332" s="267">
        <v>6000</v>
      </c>
      <c r="F332" s="241">
        <f t="shared" si="38"/>
        <v>6000</v>
      </c>
      <c r="G332" s="267">
        <v>3000</v>
      </c>
      <c r="H332" s="241">
        <f t="shared" si="39"/>
        <v>3000</v>
      </c>
      <c r="I332" s="241">
        <f t="shared" si="40"/>
        <v>9000</v>
      </c>
      <c r="J332" s="242" t="s">
        <v>648</v>
      </c>
    </row>
    <row r="333" spans="1:18" ht="24.95" customHeight="1" x14ac:dyDescent="0.2">
      <c r="A333" s="239" t="s">
        <v>409</v>
      </c>
      <c r="B333" s="276" t="s">
        <v>138</v>
      </c>
      <c r="C333" s="240">
        <v>1</v>
      </c>
      <c r="D333" s="240" t="s">
        <v>99</v>
      </c>
      <c r="E333" s="241">
        <v>2000</v>
      </c>
      <c r="F333" s="241">
        <f t="shared" si="38"/>
        <v>2000</v>
      </c>
      <c r="G333" s="241">
        <v>1000</v>
      </c>
      <c r="H333" s="241">
        <f t="shared" si="39"/>
        <v>1000</v>
      </c>
      <c r="I333" s="241">
        <f t="shared" si="40"/>
        <v>3000</v>
      </c>
      <c r="J333" s="242" t="s">
        <v>648</v>
      </c>
    </row>
    <row r="334" spans="1:18" ht="24.95" customHeight="1" x14ac:dyDescent="0.2">
      <c r="A334" s="239" t="s">
        <v>410</v>
      </c>
      <c r="B334" s="243" t="s">
        <v>136</v>
      </c>
      <c r="C334" s="240">
        <v>1</v>
      </c>
      <c r="D334" s="240" t="s">
        <v>99</v>
      </c>
      <c r="E334" s="241">
        <v>2000</v>
      </c>
      <c r="F334" s="241">
        <f t="shared" si="38"/>
        <v>2000</v>
      </c>
      <c r="G334" s="241">
        <v>1000</v>
      </c>
      <c r="H334" s="241">
        <f t="shared" si="39"/>
        <v>1000</v>
      </c>
      <c r="I334" s="241">
        <f t="shared" si="40"/>
        <v>3000</v>
      </c>
      <c r="J334" s="242" t="s">
        <v>648</v>
      </c>
    </row>
    <row r="335" spans="1:18" ht="24.95" customHeight="1" x14ac:dyDescent="0.2">
      <c r="A335" s="239" t="s">
        <v>411</v>
      </c>
      <c r="B335" s="243" t="s">
        <v>102</v>
      </c>
      <c r="C335" s="240">
        <v>18</v>
      </c>
      <c r="D335" s="240" t="s">
        <v>98</v>
      </c>
      <c r="E335" s="241">
        <v>150</v>
      </c>
      <c r="F335" s="241">
        <f t="shared" si="38"/>
        <v>2700</v>
      </c>
      <c r="G335" s="241">
        <v>80</v>
      </c>
      <c r="H335" s="241">
        <f t="shared" si="39"/>
        <v>1440</v>
      </c>
      <c r="I335" s="241">
        <f t="shared" si="40"/>
        <v>4140</v>
      </c>
      <c r="J335" s="242"/>
    </row>
    <row r="336" spans="1:18" ht="24.95" customHeight="1" x14ac:dyDescent="0.2">
      <c r="A336" s="239" t="s">
        <v>412</v>
      </c>
      <c r="B336" s="243" t="s">
        <v>103</v>
      </c>
      <c r="C336" s="240">
        <v>4</v>
      </c>
      <c r="D336" s="240" t="s">
        <v>98</v>
      </c>
      <c r="E336" s="241">
        <v>300</v>
      </c>
      <c r="F336" s="241">
        <f t="shared" si="38"/>
        <v>1200</v>
      </c>
      <c r="G336" s="241">
        <v>150</v>
      </c>
      <c r="H336" s="241">
        <f t="shared" si="39"/>
        <v>600</v>
      </c>
      <c r="I336" s="241">
        <f t="shared" si="40"/>
        <v>1800</v>
      </c>
      <c r="J336" s="242"/>
    </row>
    <row r="337" spans="1:18" ht="24.95" customHeight="1" x14ac:dyDescent="0.2">
      <c r="A337" s="239" t="s">
        <v>413</v>
      </c>
      <c r="B337" s="243" t="s">
        <v>139</v>
      </c>
      <c r="C337" s="240">
        <v>18</v>
      </c>
      <c r="D337" s="240" t="s">
        <v>98</v>
      </c>
      <c r="E337" s="241">
        <v>750</v>
      </c>
      <c r="F337" s="241">
        <f t="shared" si="38"/>
        <v>13500</v>
      </c>
      <c r="G337" s="241">
        <v>180</v>
      </c>
      <c r="H337" s="241">
        <f t="shared" si="39"/>
        <v>3240</v>
      </c>
      <c r="I337" s="241">
        <f t="shared" si="40"/>
        <v>16740</v>
      </c>
      <c r="J337" s="242"/>
    </row>
    <row r="338" spans="1:18" ht="24.95" customHeight="1" x14ac:dyDescent="0.2">
      <c r="A338" s="239" t="s">
        <v>414</v>
      </c>
      <c r="B338" s="243" t="s">
        <v>140</v>
      </c>
      <c r="C338" s="240">
        <v>4</v>
      </c>
      <c r="D338" s="240" t="s">
        <v>98</v>
      </c>
      <c r="E338" s="241">
        <v>750</v>
      </c>
      <c r="F338" s="241">
        <f t="shared" si="38"/>
        <v>3000</v>
      </c>
      <c r="G338" s="241">
        <v>180</v>
      </c>
      <c r="H338" s="241">
        <f t="shared" si="39"/>
        <v>720</v>
      </c>
      <c r="I338" s="241">
        <f t="shared" si="40"/>
        <v>3720</v>
      </c>
      <c r="J338" s="242"/>
    </row>
    <row r="339" spans="1:18" ht="24.95" customHeight="1" x14ac:dyDescent="0.2">
      <c r="A339" s="239" t="s">
        <v>415</v>
      </c>
      <c r="B339" s="243" t="s">
        <v>104</v>
      </c>
      <c r="C339" s="240">
        <v>1</v>
      </c>
      <c r="D339" s="240" t="s">
        <v>6</v>
      </c>
      <c r="E339" s="241">
        <v>600</v>
      </c>
      <c r="F339" s="241">
        <f t="shared" si="38"/>
        <v>600</v>
      </c>
      <c r="G339" s="241">
        <v>200</v>
      </c>
      <c r="H339" s="241">
        <f t="shared" si="39"/>
        <v>200</v>
      </c>
      <c r="I339" s="241">
        <f t="shared" si="40"/>
        <v>800</v>
      </c>
      <c r="J339" s="242"/>
    </row>
    <row r="340" spans="1:18" ht="24.95" customHeight="1" x14ac:dyDescent="0.2">
      <c r="A340" s="239" t="s">
        <v>416</v>
      </c>
      <c r="B340" s="144" t="s">
        <v>141</v>
      </c>
      <c r="C340" s="240">
        <v>1</v>
      </c>
      <c r="D340" s="240" t="s">
        <v>6</v>
      </c>
      <c r="E340" s="241">
        <v>6000</v>
      </c>
      <c r="F340" s="241">
        <f t="shared" si="38"/>
        <v>6000</v>
      </c>
      <c r="G340" s="241">
        <v>500</v>
      </c>
      <c r="H340" s="241">
        <f t="shared" si="39"/>
        <v>500</v>
      </c>
      <c r="I340" s="241">
        <f t="shared" si="40"/>
        <v>6500</v>
      </c>
      <c r="J340" s="242"/>
    </row>
    <row r="341" spans="1:18" ht="24.95" customHeight="1" x14ac:dyDescent="0.2">
      <c r="A341" s="239" t="s">
        <v>417</v>
      </c>
      <c r="B341" s="144" t="s">
        <v>142</v>
      </c>
      <c r="C341" s="240">
        <v>1</v>
      </c>
      <c r="D341" s="240" t="s">
        <v>6</v>
      </c>
      <c r="E341" s="241">
        <v>950</v>
      </c>
      <c r="F341" s="241">
        <f t="shared" si="38"/>
        <v>950</v>
      </c>
      <c r="G341" s="241">
        <v>100</v>
      </c>
      <c r="H341" s="241">
        <f t="shared" si="39"/>
        <v>100</v>
      </c>
      <c r="I341" s="241">
        <f t="shared" si="40"/>
        <v>1050</v>
      </c>
      <c r="J341" s="242"/>
    </row>
    <row r="342" spans="1:18" ht="24.95" customHeight="1" x14ac:dyDescent="0.2">
      <c r="A342" s="239" t="s">
        <v>418</v>
      </c>
      <c r="B342" s="144" t="s">
        <v>207</v>
      </c>
      <c r="C342" s="240">
        <v>1</v>
      </c>
      <c r="D342" s="240" t="s">
        <v>6</v>
      </c>
      <c r="E342" s="241">
        <v>24000</v>
      </c>
      <c r="F342" s="241">
        <f t="shared" si="38"/>
        <v>24000</v>
      </c>
      <c r="G342" s="241">
        <f t="shared" ref="G342" si="41">SUM(E342)*0.15</f>
        <v>3600</v>
      </c>
      <c r="H342" s="241">
        <f t="shared" si="39"/>
        <v>3600</v>
      </c>
      <c r="I342" s="241">
        <f t="shared" si="40"/>
        <v>27600</v>
      </c>
      <c r="J342" s="242"/>
    </row>
    <row r="343" spans="1:18" ht="24.95" customHeight="1" x14ac:dyDescent="0.2">
      <c r="A343" s="239" t="s">
        <v>419</v>
      </c>
      <c r="B343" s="144" t="s">
        <v>295</v>
      </c>
      <c r="C343" s="240">
        <v>1</v>
      </c>
      <c r="D343" s="240" t="s">
        <v>6</v>
      </c>
      <c r="E343" s="241">
        <v>4500</v>
      </c>
      <c r="F343" s="241">
        <f t="shared" si="38"/>
        <v>4500</v>
      </c>
      <c r="G343" s="241">
        <v>500</v>
      </c>
      <c r="H343" s="241">
        <f t="shared" si="39"/>
        <v>500</v>
      </c>
      <c r="I343" s="241">
        <f t="shared" si="40"/>
        <v>5000</v>
      </c>
      <c r="J343" s="242"/>
    </row>
    <row r="344" spans="1:18" ht="24.95" customHeight="1" x14ac:dyDescent="0.2">
      <c r="A344" s="239" t="s">
        <v>420</v>
      </c>
      <c r="B344" s="144" t="s">
        <v>147</v>
      </c>
      <c r="C344" s="240">
        <v>1</v>
      </c>
      <c r="D344" s="240" t="s">
        <v>6</v>
      </c>
      <c r="E344" s="241">
        <v>6500</v>
      </c>
      <c r="F344" s="241">
        <f t="shared" si="38"/>
        <v>6500</v>
      </c>
      <c r="G344" s="241">
        <f t="shared" ref="G344" si="42">SUM(E344)*0.15</f>
        <v>975</v>
      </c>
      <c r="H344" s="241">
        <f t="shared" si="39"/>
        <v>975</v>
      </c>
      <c r="I344" s="241">
        <f t="shared" si="40"/>
        <v>7475</v>
      </c>
      <c r="J344" s="242"/>
    </row>
    <row r="345" spans="1:18" ht="24.95" customHeight="1" x14ac:dyDescent="0.2">
      <c r="A345" s="239" t="s">
        <v>421</v>
      </c>
      <c r="B345" s="144" t="s">
        <v>108</v>
      </c>
      <c r="C345" s="240">
        <v>1</v>
      </c>
      <c r="D345" s="240" t="s">
        <v>84</v>
      </c>
      <c r="E345" s="241">
        <v>300</v>
      </c>
      <c r="F345" s="241">
        <f t="shared" si="38"/>
        <v>300</v>
      </c>
      <c r="G345" s="241">
        <v>100</v>
      </c>
      <c r="H345" s="241">
        <f t="shared" si="39"/>
        <v>100</v>
      </c>
      <c r="I345" s="241">
        <f t="shared" si="40"/>
        <v>400</v>
      </c>
      <c r="J345" s="242"/>
    </row>
    <row r="346" spans="1:18" ht="24.95" customHeight="1" x14ac:dyDescent="0.2">
      <c r="A346" s="239" t="s">
        <v>422</v>
      </c>
      <c r="B346" s="144" t="s">
        <v>148</v>
      </c>
      <c r="C346" s="241">
        <v>1</v>
      </c>
      <c r="D346" s="240" t="s">
        <v>86</v>
      </c>
      <c r="E346" s="241">
        <v>700</v>
      </c>
      <c r="F346" s="241">
        <f t="shared" si="38"/>
        <v>700</v>
      </c>
      <c r="G346" s="241">
        <v>100</v>
      </c>
      <c r="H346" s="241">
        <f t="shared" si="39"/>
        <v>100</v>
      </c>
      <c r="I346" s="241">
        <f t="shared" si="40"/>
        <v>800</v>
      </c>
      <c r="J346" s="242"/>
    </row>
    <row r="347" spans="1:18" ht="24.95" customHeight="1" x14ac:dyDescent="0.2">
      <c r="A347" s="239" t="s">
        <v>423</v>
      </c>
      <c r="B347" s="243" t="s">
        <v>150</v>
      </c>
      <c r="C347" s="240">
        <v>1</v>
      </c>
      <c r="D347" s="240" t="s">
        <v>151</v>
      </c>
      <c r="E347" s="241">
        <v>800</v>
      </c>
      <c r="F347" s="241">
        <f t="shared" si="38"/>
        <v>800</v>
      </c>
      <c r="G347" s="241">
        <v>200</v>
      </c>
      <c r="H347" s="241">
        <f t="shared" si="39"/>
        <v>200</v>
      </c>
      <c r="I347" s="241">
        <f t="shared" si="40"/>
        <v>1000</v>
      </c>
      <c r="J347" s="242"/>
    </row>
    <row r="348" spans="1:18" ht="24.95" customHeight="1" x14ac:dyDescent="0.2">
      <c r="A348" s="239" t="s">
        <v>424</v>
      </c>
      <c r="B348" s="243" t="s">
        <v>154</v>
      </c>
      <c r="C348" s="240">
        <v>4</v>
      </c>
      <c r="D348" s="240" t="s">
        <v>98</v>
      </c>
      <c r="E348" s="241">
        <v>320</v>
      </c>
      <c r="F348" s="241">
        <f t="shared" si="38"/>
        <v>1280</v>
      </c>
      <c r="G348" s="241">
        <v>55</v>
      </c>
      <c r="H348" s="241">
        <f t="shared" si="39"/>
        <v>220</v>
      </c>
      <c r="I348" s="241">
        <f t="shared" si="40"/>
        <v>1500</v>
      </c>
      <c r="J348" s="242"/>
    </row>
    <row r="349" spans="1:18" ht="24.95" customHeight="1" x14ac:dyDescent="0.2">
      <c r="A349" s="239" t="s">
        <v>425</v>
      </c>
      <c r="B349" s="243" t="s">
        <v>155</v>
      </c>
      <c r="C349" s="240">
        <v>1</v>
      </c>
      <c r="D349" s="240" t="s">
        <v>156</v>
      </c>
      <c r="E349" s="241">
        <v>600</v>
      </c>
      <c r="F349" s="241">
        <f t="shared" si="38"/>
        <v>600</v>
      </c>
      <c r="G349" s="241">
        <v>100</v>
      </c>
      <c r="H349" s="241">
        <f t="shared" si="39"/>
        <v>100</v>
      </c>
      <c r="I349" s="241">
        <f t="shared" si="40"/>
        <v>700</v>
      </c>
      <c r="J349" s="242"/>
    </row>
    <row r="350" spans="1:18" s="286" customFormat="1" ht="24.95" customHeight="1" x14ac:dyDescent="0.2">
      <c r="A350" s="239" t="s">
        <v>426</v>
      </c>
      <c r="B350" s="144" t="s">
        <v>157</v>
      </c>
      <c r="C350" s="240">
        <v>1</v>
      </c>
      <c r="D350" s="240" t="s">
        <v>6</v>
      </c>
      <c r="E350" s="241">
        <v>300</v>
      </c>
      <c r="F350" s="241">
        <f t="shared" si="38"/>
        <v>300</v>
      </c>
      <c r="G350" s="241">
        <v>100</v>
      </c>
      <c r="H350" s="241">
        <f t="shared" si="39"/>
        <v>100</v>
      </c>
      <c r="I350" s="241">
        <f t="shared" si="40"/>
        <v>400</v>
      </c>
      <c r="J350" s="242"/>
      <c r="K350" s="74"/>
      <c r="L350" s="232"/>
      <c r="M350" s="274"/>
      <c r="N350" s="274"/>
      <c r="O350" s="274"/>
      <c r="P350" s="274"/>
      <c r="Q350" s="274"/>
      <c r="R350" s="274"/>
    </row>
    <row r="351" spans="1:18" s="286" customFormat="1" ht="24.95" customHeight="1" x14ac:dyDescent="0.2">
      <c r="A351" s="239" t="s">
        <v>427</v>
      </c>
      <c r="B351" s="144" t="s">
        <v>158</v>
      </c>
      <c r="C351" s="240">
        <v>3</v>
      </c>
      <c r="D351" s="240" t="s">
        <v>87</v>
      </c>
      <c r="E351" s="241">
        <v>500</v>
      </c>
      <c r="F351" s="241">
        <f t="shared" si="38"/>
        <v>1500</v>
      </c>
      <c r="G351" s="241">
        <v>200</v>
      </c>
      <c r="H351" s="241">
        <f t="shared" si="39"/>
        <v>600</v>
      </c>
      <c r="I351" s="241">
        <f t="shared" si="40"/>
        <v>2100</v>
      </c>
      <c r="J351" s="242"/>
      <c r="K351" s="74"/>
      <c r="L351" s="232"/>
      <c r="M351" s="274"/>
      <c r="N351" s="274"/>
      <c r="O351" s="274"/>
      <c r="P351" s="274"/>
      <c r="Q351" s="274"/>
      <c r="R351" s="274"/>
    </row>
    <row r="352" spans="1:18" s="286" customFormat="1" ht="24.95" customHeight="1" x14ac:dyDescent="0.2">
      <c r="A352" s="283" t="s">
        <v>428</v>
      </c>
      <c r="B352" s="265" t="s">
        <v>224</v>
      </c>
      <c r="C352" s="266">
        <v>1</v>
      </c>
      <c r="D352" s="266" t="s">
        <v>6</v>
      </c>
      <c r="E352" s="267">
        <v>8500</v>
      </c>
      <c r="F352" s="241">
        <f t="shared" si="38"/>
        <v>8500</v>
      </c>
      <c r="G352" s="241">
        <f>SUM(E352)*0.3</f>
        <v>2550</v>
      </c>
      <c r="H352" s="241">
        <f t="shared" si="39"/>
        <v>2550</v>
      </c>
      <c r="I352" s="241">
        <f t="shared" si="40"/>
        <v>11050</v>
      </c>
      <c r="J352" s="268"/>
      <c r="K352" s="74"/>
      <c r="L352" s="232"/>
      <c r="M352" s="274"/>
      <c r="N352" s="274"/>
      <c r="O352" s="274"/>
      <c r="P352" s="274"/>
      <c r="Q352" s="274"/>
      <c r="R352" s="274"/>
    </row>
    <row r="353" spans="1:18" s="286" customFormat="1" ht="24.95" customHeight="1" x14ac:dyDescent="0.2">
      <c r="A353" s="277"/>
      <c r="B353" s="287" t="s">
        <v>429</v>
      </c>
      <c r="C353" s="279"/>
      <c r="D353" s="279"/>
      <c r="E353" s="280"/>
      <c r="F353" s="280">
        <f>SUM(F321:F352)</f>
        <v>100430</v>
      </c>
      <c r="G353" s="280"/>
      <c r="H353" s="280">
        <f t="shared" ref="H353:I353" si="43">SUM(H321:H352)</f>
        <v>35995</v>
      </c>
      <c r="I353" s="280">
        <f t="shared" si="43"/>
        <v>136425</v>
      </c>
      <c r="J353" s="281"/>
      <c r="K353" s="124"/>
      <c r="L353" s="236"/>
      <c r="M353" s="288"/>
      <c r="P353" s="274"/>
      <c r="Q353" s="274"/>
      <c r="R353" s="274"/>
    </row>
    <row r="354" spans="1:18" ht="24.95" customHeight="1" x14ac:dyDescent="0.2">
      <c r="A354" s="277"/>
      <c r="B354" s="278" t="s">
        <v>430</v>
      </c>
      <c r="C354" s="279">
        <v>2</v>
      </c>
      <c r="D354" s="279" t="s">
        <v>99</v>
      </c>
      <c r="E354" s="280"/>
      <c r="F354" s="280">
        <f>SUM(F353)*C354</f>
        <v>200860</v>
      </c>
      <c r="G354" s="280"/>
      <c r="H354" s="280">
        <f>SUM(H353)*C354</f>
        <v>71990</v>
      </c>
      <c r="I354" s="280">
        <f>SUM(I353)*C354</f>
        <v>272850</v>
      </c>
      <c r="J354" s="281"/>
      <c r="K354" s="124"/>
      <c r="L354" s="236">
        <f>SUM(H354,F354)</f>
        <v>272850</v>
      </c>
      <c r="M354" s="286"/>
      <c r="N354" s="286"/>
      <c r="O354" s="286"/>
    </row>
    <row r="355" spans="1:18" ht="24.95" customHeight="1" x14ac:dyDescent="0.2">
      <c r="A355" s="259">
        <v>5</v>
      </c>
      <c r="B355" s="260" t="s">
        <v>431</v>
      </c>
      <c r="C355" s="261"/>
      <c r="D355" s="261"/>
      <c r="E355" s="262"/>
      <c r="F355" s="262"/>
      <c r="G355" s="262"/>
      <c r="H355" s="262"/>
      <c r="I355" s="262"/>
      <c r="J355" s="263"/>
      <c r="K355" s="124"/>
      <c r="L355" s="236"/>
      <c r="M355" s="286"/>
      <c r="N355" s="286"/>
      <c r="O355" s="286"/>
    </row>
    <row r="356" spans="1:18" ht="24.95" customHeight="1" x14ac:dyDescent="0.2">
      <c r="A356" s="259">
        <v>5.0999999999999996</v>
      </c>
      <c r="B356" s="260" t="s">
        <v>432</v>
      </c>
      <c r="C356" s="261"/>
      <c r="D356" s="261"/>
      <c r="E356" s="262"/>
      <c r="F356" s="262">
        <f t="shared" ref="F356:F397" si="44">SUM(E356)*C356</f>
        <v>0</v>
      </c>
      <c r="G356" s="262"/>
      <c r="H356" s="262">
        <f t="shared" ref="H356:H397" si="45">SUM(G356)*C356</f>
        <v>0</v>
      </c>
      <c r="I356" s="262">
        <f t="shared" ref="I356:I397" si="46">SUM(H356,F356)</f>
        <v>0</v>
      </c>
      <c r="J356" s="263"/>
      <c r="K356" s="124"/>
      <c r="L356" s="236"/>
      <c r="M356" s="286"/>
      <c r="N356" s="286"/>
      <c r="O356" s="286"/>
    </row>
    <row r="357" spans="1:18" ht="24.95" customHeight="1" x14ac:dyDescent="0.2">
      <c r="A357" s="239" t="s">
        <v>433</v>
      </c>
      <c r="B357" s="243" t="s">
        <v>126</v>
      </c>
      <c r="C357" s="240">
        <v>1</v>
      </c>
      <c r="D357" s="240" t="s">
        <v>99</v>
      </c>
      <c r="E357" s="241">
        <v>0</v>
      </c>
      <c r="F357" s="241">
        <f t="shared" si="44"/>
        <v>0</v>
      </c>
      <c r="G357" s="241">
        <v>1000</v>
      </c>
      <c r="H357" s="241">
        <f t="shared" si="45"/>
        <v>1000</v>
      </c>
      <c r="I357" s="241">
        <f t="shared" si="46"/>
        <v>1000</v>
      </c>
      <c r="J357" s="242"/>
      <c r="P357" s="286"/>
      <c r="Q357" s="286"/>
      <c r="R357" s="286"/>
    </row>
    <row r="358" spans="1:18" ht="24.95" customHeight="1" x14ac:dyDescent="0.2">
      <c r="A358" s="239" t="s">
        <v>434</v>
      </c>
      <c r="B358" s="243" t="s">
        <v>100</v>
      </c>
      <c r="C358" s="240">
        <v>43</v>
      </c>
      <c r="D358" s="240" t="s">
        <v>98</v>
      </c>
      <c r="E358" s="241">
        <v>0</v>
      </c>
      <c r="F358" s="241">
        <f t="shared" si="44"/>
        <v>0</v>
      </c>
      <c r="G358" s="241">
        <v>100</v>
      </c>
      <c r="H358" s="241">
        <f t="shared" si="45"/>
        <v>4300</v>
      </c>
      <c r="I358" s="241">
        <f t="shared" si="46"/>
        <v>4300</v>
      </c>
      <c r="J358" s="242"/>
      <c r="P358" s="286"/>
      <c r="Q358" s="286"/>
      <c r="R358" s="286"/>
    </row>
    <row r="359" spans="1:18" ht="24.95" customHeight="1" x14ac:dyDescent="0.2">
      <c r="A359" s="239" t="s">
        <v>435</v>
      </c>
      <c r="B359" s="243" t="s">
        <v>101</v>
      </c>
      <c r="C359" s="240">
        <v>10</v>
      </c>
      <c r="D359" s="240" t="s">
        <v>98</v>
      </c>
      <c r="E359" s="241">
        <v>0</v>
      </c>
      <c r="F359" s="241">
        <f t="shared" si="44"/>
        <v>0</v>
      </c>
      <c r="G359" s="241">
        <v>250</v>
      </c>
      <c r="H359" s="241">
        <f t="shared" si="45"/>
        <v>2500</v>
      </c>
      <c r="I359" s="241">
        <f t="shared" si="46"/>
        <v>2500</v>
      </c>
      <c r="J359" s="242"/>
      <c r="P359" s="286"/>
      <c r="Q359" s="286"/>
      <c r="R359" s="286"/>
    </row>
    <row r="360" spans="1:18" ht="24.95" customHeight="1" x14ac:dyDescent="0.2">
      <c r="A360" s="239" t="s">
        <v>436</v>
      </c>
      <c r="B360" s="144" t="s">
        <v>127</v>
      </c>
      <c r="C360" s="240">
        <v>1</v>
      </c>
      <c r="D360" s="240" t="s">
        <v>6</v>
      </c>
      <c r="E360" s="241">
        <v>0</v>
      </c>
      <c r="F360" s="241">
        <f t="shared" si="44"/>
        <v>0</v>
      </c>
      <c r="G360" s="241">
        <v>500</v>
      </c>
      <c r="H360" s="241">
        <f t="shared" si="45"/>
        <v>500</v>
      </c>
      <c r="I360" s="241">
        <f t="shared" si="46"/>
        <v>500</v>
      </c>
      <c r="J360" s="242"/>
      <c r="P360" s="286"/>
      <c r="Q360" s="286"/>
      <c r="R360" s="286"/>
    </row>
    <row r="361" spans="1:18" ht="24.95" customHeight="1" x14ac:dyDescent="0.2">
      <c r="A361" s="239" t="s">
        <v>437</v>
      </c>
      <c r="B361" s="144" t="s">
        <v>177</v>
      </c>
      <c r="C361" s="240">
        <v>2</v>
      </c>
      <c r="D361" s="240" t="s">
        <v>6</v>
      </c>
      <c r="E361" s="241">
        <v>0</v>
      </c>
      <c r="F361" s="241">
        <f t="shared" si="44"/>
        <v>0</v>
      </c>
      <c r="G361" s="241">
        <v>500</v>
      </c>
      <c r="H361" s="241">
        <f t="shared" si="45"/>
        <v>1000</v>
      </c>
      <c r="I361" s="241">
        <f t="shared" si="46"/>
        <v>1000</v>
      </c>
      <c r="J361" s="242"/>
    </row>
    <row r="362" spans="1:18" ht="24.95" customHeight="1" x14ac:dyDescent="0.2">
      <c r="A362" s="239" t="s">
        <v>438</v>
      </c>
      <c r="B362" s="144" t="s">
        <v>97</v>
      </c>
      <c r="C362" s="240">
        <v>10</v>
      </c>
      <c r="D362" s="240" t="s">
        <v>98</v>
      </c>
      <c r="E362" s="241">
        <v>0</v>
      </c>
      <c r="F362" s="241">
        <f t="shared" si="44"/>
        <v>0</v>
      </c>
      <c r="G362" s="241">
        <v>50</v>
      </c>
      <c r="H362" s="241">
        <f t="shared" si="45"/>
        <v>500</v>
      </c>
      <c r="I362" s="241">
        <f t="shared" si="46"/>
        <v>500</v>
      </c>
      <c r="J362" s="242"/>
    </row>
    <row r="363" spans="1:18" ht="24.95" customHeight="1" x14ac:dyDescent="0.2">
      <c r="A363" s="239" t="s">
        <v>439</v>
      </c>
      <c r="B363" s="144" t="s">
        <v>130</v>
      </c>
      <c r="C363" s="240">
        <v>1</v>
      </c>
      <c r="D363" s="240" t="s">
        <v>99</v>
      </c>
      <c r="E363" s="241">
        <v>0</v>
      </c>
      <c r="F363" s="241">
        <f t="shared" si="44"/>
        <v>0</v>
      </c>
      <c r="G363" s="241">
        <v>2000</v>
      </c>
      <c r="H363" s="241">
        <f t="shared" si="45"/>
        <v>2000</v>
      </c>
      <c r="I363" s="241">
        <f t="shared" si="46"/>
        <v>2000</v>
      </c>
      <c r="J363" s="242"/>
    </row>
    <row r="364" spans="1:18" ht="24.95" customHeight="1" x14ac:dyDescent="0.2">
      <c r="A364" s="239" t="s">
        <v>440</v>
      </c>
      <c r="B364" s="144" t="s">
        <v>131</v>
      </c>
      <c r="C364" s="240">
        <v>1</v>
      </c>
      <c r="D364" s="240" t="s">
        <v>99</v>
      </c>
      <c r="E364" s="241">
        <v>0</v>
      </c>
      <c r="F364" s="241">
        <f t="shared" si="44"/>
        <v>0</v>
      </c>
      <c r="G364" s="241">
        <v>2000</v>
      </c>
      <c r="H364" s="241">
        <f t="shared" si="45"/>
        <v>2000</v>
      </c>
      <c r="I364" s="241">
        <f t="shared" si="46"/>
        <v>2000</v>
      </c>
      <c r="J364" s="242"/>
    </row>
    <row r="365" spans="1:18" ht="24.95" customHeight="1" x14ac:dyDescent="0.2">
      <c r="A365" s="239" t="s">
        <v>441</v>
      </c>
      <c r="B365" s="144" t="s">
        <v>132</v>
      </c>
      <c r="C365" s="240">
        <v>22</v>
      </c>
      <c r="D365" s="240" t="s">
        <v>98</v>
      </c>
      <c r="E365" s="241">
        <v>450</v>
      </c>
      <c r="F365" s="241">
        <f t="shared" si="44"/>
        <v>9900</v>
      </c>
      <c r="G365" s="241">
        <v>250</v>
      </c>
      <c r="H365" s="241">
        <f t="shared" si="45"/>
        <v>5500</v>
      </c>
      <c r="I365" s="241">
        <f t="shared" si="46"/>
        <v>15400</v>
      </c>
      <c r="J365" s="242"/>
    </row>
    <row r="366" spans="1:18" ht="24.95" customHeight="1" x14ac:dyDescent="0.2">
      <c r="A366" s="239" t="s">
        <v>442</v>
      </c>
      <c r="B366" s="144" t="s">
        <v>133</v>
      </c>
      <c r="C366" s="241">
        <v>1</v>
      </c>
      <c r="D366" s="240" t="s">
        <v>99</v>
      </c>
      <c r="E366" s="241">
        <v>2000</v>
      </c>
      <c r="F366" s="241">
        <f t="shared" si="44"/>
        <v>2000</v>
      </c>
      <c r="G366" s="241">
        <v>500</v>
      </c>
      <c r="H366" s="241">
        <f t="shared" si="45"/>
        <v>500</v>
      </c>
      <c r="I366" s="241">
        <f t="shared" si="46"/>
        <v>2500</v>
      </c>
      <c r="J366" s="242"/>
    </row>
    <row r="367" spans="1:18" ht="24.95" customHeight="1" x14ac:dyDescent="0.2">
      <c r="A367" s="239" t="s">
        <v>443</v>
      </c>
      <c r="B367" s="243" t="s">
        <v>184</v>
      </c>
      <c r="C367" s="240">
        <v>2</v>
      </c>
      <c r="D367" s="240" t="s">
        <v>98</v>
      </c>
      <c r="E367" s="241">
        <v>0</v>
      </c>
      <c r="F367" s="241">
        <f t="shared" si="44"/>
        <v>0</v>
      </c>
      <c r="G367" s="241">
        <v>150</v>
      </c>
      <c r="H367" s="241">
        <f t="shared" si="45"/>
        <v>300</v>
      </c>
      <c r="I367" s="241">
        <f t="shared" si="46"/>
        <v>300</v>
      </c>
      <c r="J367" s="242"/>
    </row>
    <row r="368" spans="1:18" ht="24.95" customHeight="1" x14ac:dyDescent="0.2">
      <c r="A368" s="239" t="s">
        <v>444</v>
      </c>
      <c r="B368" s="243" t="s">
        <v>186</v>
      </c>
      <c r="C368" s="240">
        <v>2</v>
      </c>
      <c r="D368" s="240" t="s">
        <v>151</v>
      </c>
      <c r="E368" s="241">
        <v>0</v>
      </c>
      <c r="F368" s="241">
        <f t="shared" si="44"/>
        <v>0</v>
      </c>
      <c r="G368" s="241">
        <v>500</v>
      </c>
      <c r="H368" s="241">
        <f t="shared" si="45"/>
        <v>1000</v>
      </c>
      <c r="I368" s="241">
        <f t="shared" si="46"/>
        <v>1000</v>
      </c>
      <c r="J368" s="242"/>
    </row>
    <row r="369" spans="1:10" ht="24.95" customHeight="1" x14ac:dyDescent="0.2">
      <c r="A369" s="239" t="s">
        <v>445</v>
      </c>
      <c r="B369" s="243" t="s">
        <v>166</v>
      </c>
      <c r="C369" s="240">
        <v>1</v>
      </c>
      <c r="D369" s="240" t="s">
        <v>99</v>
      </c>
      <c r="E369" s="241">
        <v>0</v>
      </c>
      <c r="F369" s="241">
        <f t="shared" si="44"/>
        <v>0</v>
      </c>
      <c r="G369" s="241">
        <v>2000</v>
      </c>
      <c r="H369" s="241">
        <f t="shared" si="45"/>
        <v>2000</v>
      </c>
      <c r="I369" s="241">
        <f t="shared" si="46"/>
        <v>2000</v>
      </c>
      <c r="J369" s="242"/>
    </row>
    <row r="370" spans="1:10" ht="24.95" customHeight="1" x14ac:dyDescent="0.2">
      <c r="A370" s="239" t="s">
        <v>446</v>
      </c>
      <c r="B370" s="144" t="s">
        <v>135</v>
      </c>
      <c r="C370" s="240">
        <v>1</v>
      </c>
      <c r="D370" s="240" t="s">
        <v>99</v>
      </c>
      <c r="E370" s="241">
        <v>10000</v>
      </c>
      <c r="F370" s="241">
        <f t="shared" si="44"/>
        <v>10000</v>
      </c>
      <c r="G370" s="241">
        <v>3000</v>
      </c>
      <c r="H370" s="241">
        <f t="shared" si="45"/>
        <v>3000</v>
      </c>
      <c r="I370" s="241">
        <f t="shared" si="46"/>
        <v>13000</v>
      </c>
      <c r="J370" s="242" t="s">
        <v>648</v>
      </c>
    </row>
    <row r="371" spans="1:10" ht="24.95" customHeight="1" x14ac:dyDescent="0.2">
      <c r="A371" s="239" t="s">
        <v>447</v>
      </c>
      <c r="B371" s="144" t="s">
        <v>136</v>
      </c>
      <c r="C371" s="240">
        <v>1</v>
      </c>
      <c r="D371" s="240" t="s">
        <v>99</v>
      </c>
      <c r="E371" s="241">
        <v>4000</v>
      </c>
      <c r="F371" s="241">
        <f t="shared" si="44"/>
        <v>4000</v>
      </c>
      <c r="G371" s="241">
        <v>2000</v>
      </c>
      <c r="H371" s="241">
        <f t="shared" si="45"/>
        <v>2000</v>
      </c>
      <c r="I371" s="241">
        <f t="shared" si="46"/>
        <v>6000</v>
      </c>
      <c r="J371" s="242" t="s">
        <v>648</v>
      </c>
    </row>
    <row r="372" spans="1:10" ht="24.95" customHeight="1" x14ac:dyDescent="0.2">
      <c r="A372" s="239" t="s">
        <v>448</v>
      </c>
      <c r="B372" s="144" t="s">
        <v>137</v>
      </c>
      <c r="C372" s="240">
        <v>1</v>
      </c>
      <c r="D372" s="240" t="s">
        <v>99</v>
      </c>
      <c r="E372" s="241">
        <v>12000</v>
      </c>
      <c r="F372" s="241">
        <f t="shared" si="44"/>
        <v>12000</v>
      </c>
      <c r="G372" s="241">
        <v>6000</v>
      </c>
      <c r="H372" s="241">
        <f t="shared" si="45"/>
        <v>6000</v>
      </c>
      <c r="I372" s="241">
        <f t="shared" si="46"/>
        <v>18000</v>
      </c>
      <c r="J372" s="242" t="s">
        <v>648</v>
      </c>
    </row>
    <row r="373" spans="1:10" ht="24.95" customHeight="1" x14ac:dyDescent="0.2">
      <c r="A373" s="239" t="s">
        <v>449</v>
      </c>
      <c r="B373" s="144" t="s">
        <v>138</v>
      </c>
      <c r="C373" s="241">
        <v>1</v>
      </c>
      <c r="D373" s="240" t="s">
        <v>99</v>
      </c>
      <c r="E373" s="241">
        <v>2000</v>
      </c>
      <c r="F373" s="241">
        <f t="shared" si="44"/>
        <v>2000</v>
      </c>
      <c r="G373" s="241">
        <v>1000</v>
      </c>
      <c r="H373" s="241">
        <f t="shared" si="45"/>
        <v>1000</v>
      </c>
      <c r="I373" s="241">
        <f t="shared" si="46"/>
        <v>3000</v>
      </c>
      <c r="J373" s="242" t="s">
        <v>648</v>
      </c>
    </row>
    <row r="374" spans="1:10" ht="24.95" customHeight="1" x14ac:dyDescent="0.2">
      <c r="A374" s="283" t="s">
        <v>450</v>
      </c>
      <c r="B374" s="265" t="s">
        <v>102</v>
      </c>
      <c r="C374" s="266">
        <v>33</v>
      </c>
      <c r="D374" s="266" t="s">
        <v>98</v>
      </c>
      <c r="E374" s="241">
        <v>150</v>
      </c>
      <c r="F374" s="241">
        <f t="shared" si="44"/>
        <v>4950</v>
      </c>
      <c r="G374" s="267">
        <v>80</v>
      </c>
      <c r="H374" s="241">
        <f t="shared" si="45"/>
        <v>2640</v>
      </c>
      <c r="I374" s="241">
        <f t="shared" si="46"/>
        <v>7590</v>
      </c>
      <c r="J374" s="268"/>
    </row>
    <row r="375" spans="1:10" ht="24.95" customHeight="1" x14ac:dyDescent="0.2">
      <c r="A375" s="239" t="s">
        <v>451</v>
      </c>
      <c r="B375" s="276" t="s">
        <v>103</v>
      </c>
      <c r="C375" s="240">
        <v>10</v>
      </c>
      <c r="D375" s="240" t="s">
        <v>98</v>
      </c>
      <c r="E375" s="241">
        <v>300</v>
      </c>
      <c r="F375" s="241">
        <f t="shared" si="44"/>
        <v>3000</v>
      </c>
      <c r="G375" s="241">
        <v>150</v>
      </c>
      <c r="H375" s="241">
        <f t="shared" si="45"/>
        <v>1500</v>
      </c>
      <c r="I375" s="241">
        <f t="shared" si="46"/>
        <v>4500</v>
      </c>
      <c r="J375" s="242"/>
    </row>
    <row r="376" spans="1:10" ht="24.95" customHeight="1" x14ac:dyDescent="0.2">
      <c r="A376" s="239" t="s">
        <v>452</v>
      </c>
      <c r="B376" s="243" t="s">
        <v>139</v>
      </c>
      <c r="C376" s="240">
        <v>33</v>
      </c>
      <c r="D376" s="240" t="s">
        <v>98</v>
      </c>
      <c r="E376" s="241">
        <v>750</v>
      </c>
      <c r="F376" s="241">
        <f t="shared" si="44"/>
        <v>24750</v>
      </c>
      <c r="G376" s="241">
        <v>180</v>
      </c>
      <c r="H376" s="241">
        <f t="shared" si="45"/>
        <v>5940</v>
      </c>
      <c r="I376" s="241">
        <f t="shared" si="46"/>
        <v>30690</v>
      </c>
      <c r="J376" s="242"/>
    </row>
    <row r="377" spans="1:10" ht="24.95" customHeight="1" x14ac:dyDescent="0.2">
      <c r="A377" s="239" t="s">
        <v>453</v>
      </c>
      <c r="B377" s="243" t="s">
        <v>140</v>
      </c>
      <c r="C377" s="240">
        <v>10</v>
      </c>
      <c r="D377" s="240" t="s">
        <v>98</v>
      </c>
      <c r="E377" s="241">
        <v>750</v>
      </c>
      <c r="F377" s="241">
        <f t="shared" si="44"/>
        <v>7500</v>
      </c>
      <c r="G377" s="241">
        <v>180</v>
      </c>
      <c r="H377" s="241">
        <f t="shared" si="45"/>
        <v>1800</v>
      </c>
      <c r="I377" s="241">
        <f t="shared" si="46"/>
        <v>9300</v>
      </c>
      <c r="J377" s="242"/>
    </row>
    <row r="378" spans="1:10" ht="24.95" customHeight="1" x14ac:dyDescent="0.2">
      <c r="A378" s="239" t="s">
        <v>454</v>
      </c>
      <c r="B378" s="243" t="s">
        <v>104</v>
      </c>
      <c r="C378" s="240">
        <v>1</v>
      </c>
      <c r="D378" s="240" t="s">
        <v>6</v>
      </c>
      <c r="E378" s="241">
        <v>600</v>
      </c>
      <c r="F378" s="241">
        <f t="shared" si="44"/>
        <v>600</v>
      </c>
      <c r="G378" s="241">
        <v>200</v>
      </c>
      <c r="H378" s="241">
        <f t="shared" si="45"/>
        <v>200</v>
      </c>
      <c r="I378" s="241">
        <f t="shared" si="46"/>
        <v>800</v>
      </c>
      <c r="J378" s="242"/>
    </row>
    <row r="379" spans="1:10" ht="24.95" customHeight="1" x14ac:dyDescent="0.2">
      <c r="A379" s="239" t="s">
        <v>455</v>
      </c>
      <c r="B379" s="243" t="s">
        <v>198</v>
      </c>
      <c r="C379" s="240">
        <v>2</v>
      </c>
      <c r="D379" s="240" t="s">
        <v>6</v>
      </c>
      <c r="E379" s="241">
        <v>11500</v>
      </c>
      <c r="F379" s="241">
        <f t="shared" si="44"/>
        <v>23000</v>
      </c>
      <c r="G379" s="241">
        <f t="shared" ref="G379" si="47">SUM(E379)*0.15</f>
        <v>1725</v>
      </c>
      <c r="H379" s="241">
        <f t="shared" si="45"/>
        <v>3450</v>
      </c>
      <c r="I379" s="241">
        <f t="shared" si="46"/>
        <v>26450</v>
      </c>
      <c r="J379" s="242"/>
    </row>
    <row r="380" spans="1:10" ht="24.95" customHeight="1" x14ac:dyDescent="0.2">
      <c r="A380" s="239" t="s">
        <v>456</v>
      </c>
      <c r="B380" s="243" t="s">
        <v>200</v>
      </c>
      <c r="C380" s="240">
        <v>1</v>
      </c>
      <c r="D380" s="240" t="s">
        <v>6</v>
      </c>
      <c r="E380" s="241">
        <v>2000</v>
      </c>
      <c r="F380" s="241">
        <f t="shared" si="44"/>
        <v>2000</v>
      </c>
      <c r="G380" s="241">
        <v>1000</v>
      </c>
      <c r="H380" s="241">
        <f t="shared" si="45"/>
        <v>1000</v>
      </c>
      <c r="I380" s="241">
        <f t="shared" si="46"/>
        <v>3000</v>
      </c>
      <c r="J380" s="242"/>
    </row>
    <row r="381" spans="1:10" ht="24.95" customHeight="1" x14ac:dyDescent="0.2">
      <c r="A381" s="239" t="s">
        <v>457</v>
      </c>
      <c r="B381" s="243" t="s">
        <v>145</v>
      </c>
      <c r="C381" s="240">
        <v>1</v>
      </c>
      <c r="D381" s="240" t="s">
        <v>6</v>
      </c>
      <c r="E381" s="241">
        <v>24000</v>
      </c>
      <c r="F381" s="241">
        <f t="shared" si="44"/>
        <v>24000</v>
      </c>
      <c r="G381" s="241">
        <f>SUM(E381)*0.3</f>
        <v>7200</v>
      </c>
      <c r="H381" s="241">
        <f t="shared" si="45"/>
        <v>7200</v>
      </c>
      <c r="I381" s="241">
        <f t="shared" si="46"/>
        <v>31200</v>
      </c>
      <c r="J381" s="242"/>
    </row>
    <row r="382" spans="1:10" ht="24.95" customHeight="1" x14ac:dyDescent="0.2">
      <c r="A382" s="239" t="s">
        <v>458</v>
      </c>
      <c r="B382" s="144" t="s">
        <v>141</v>
      </c>
      <c r="C382" s="240">
        <v>2</v>
      </c>
      <c r="D382" s="240" t="s">
        <v>6</v>
      </c>
      <c r="E382" s="241">
        <v>6000</v>
      </c>
      <c r="F382" s="241">
        <f t="shared" si="44"/>
        <v>12000</v>
      </c>
      <c r="G382" s="241">
        <v>500</v>
      </c>
      <c r="H382" s="241">
        <f t="shared" si="45"/>
        <v>1000</v>
      </c>
      <c r="I382" s="241">
        <f t="shared" si="46"/>
        <v>13000</v>
      </c>
      <c r="J382" s="242"/>
    </row>
    <row r="383" spans="1:10" ht="24.95" customHeight="1" x14ac:dyDescent="0.2">
      <c r="A383" s="239" t="s">
        <v>459</v>
      </c>
      <c r="B383" s="144" t="s">
        <v>142</v>
      </c>
      <c r="C383" s="240">
        <v>2</v>
      </c>
      <c r="D383" s="240" t="s">
        <v>6</v>
      </c>
      <c r="E383" s="241">
        <v>950</v>
      </c>
      <c r="F383" s="241">
        <f t="shared" si="44"/>
        <v>1900</v>
      </c>
      <c r="G383" s="241">
        <v>100</v>
      </c>
      <c r="H383" s="241">
        <f t="shared" si="45"/>
        <v>200</v>
      </c>
      <c r="I383" s="241">
        <f t="shared" si="46"/>
        <v>2100</v>
      </c>
      <c r="J383" s="242"/>
    </row>
    <row r="384" spans="1:10" ht="24.95" customHeight="1" x14ac:dyDescent="0.2">
      <c r="A384" s="239" t="s">
        <v>460</v>
      </c>
      <c r="B384" s="144" t="s">
        <v>146</v>
      </c>
      <c r="C384" s="240">
        <v>2</v>
      </c>
      <c r="D384" s="240" t="s">
        <v>6</v>
      </c>
      <c r="E384" s="241">
        <v>4500</v>
      </c>
      <c r="F384" s="241">
        <f t="shared" si="44"/>
        <v>9000</v>
      </c>
      <c r="G384" s="241">
        <v>500</v>
      </c>
      <c r="H384" s="241">
        <f t="shared" si="45"/>
        <v>1000</v>
      </c>
      <c r="I384" s="241">
        <f t="shared" si="46"/>
        <v>10000</v>
      </c>
      <c r="J384" s="242"/>
    </row>
    <row r="385" spans="1:18" ht="24.95" customHeight="1" x14ac:dyDescent="0.2">
      <c r="A385" s="239" t="s">
        <v>461</v>
      </c>
      <c r="B385" s="144" t="s">
        <v>147</v>
      </c>
      <c r="C385" s="240">
        <v>2</v>
      </c>
      <c r="D385" s="240" t="s">
        <v>6</v>
      </c>
      <c r="E385" s="241">
        <v>6500</v>
      </c>
      <c r="F385" s="241">
        <f t="shared" si="44"/>
        <v>13000</v>
      </c>
      <c r="G385" s="241">
        <f t="shared" ref="G385" si="48">SUM(E385)*0.15</f>
        <v>975</v>
      </c>
      <c r="H385" s="241">
        <f t="shared" si="45"/>
        <v>1950</v>
      </c>
      <c r="I385" s="241">
        <f t="shared" si="46"/>
        <v>14950</v>
      </c>
      <c r="J385" s="242"/>
    </row>
    <row r="386" spans="1:18" ht="24.95" customHeight="1" x14ac:dyDescent="0.2">
      <c r="A386" s="239" t="s">
        <v>462</v>
      </c>
      <c r="B386" s="144" t="s">
        <v>108</v>
      </c>
      <c r="C386" s="240">
        <v>1</v>
      </c>
      <c r="D386" s="240" t="s">
        <v>84</v>
      </c>
      <c r="E386" s="241">
        <v>300</v>
      </c>
      <c r="F386" s="241">
        <f t="shared" si="44"/>
        <v>300</v>
      </c>
      <c r="G386" s="241">
        <v>100</v>
      </c>
      <c r="H386" s="241">
        <f t="shared" si="45"/>
        <v>100</v>
      </c>
      <c r="I386" s="241">
        <f t="shared" si="46"/>
        <v>400</v>
      </c>
      <c r="J386" s="242"/>
    </row>
    <row r="387" spans="1:18" ht="24.95" customHeight="1" x14ac:dyDescent="0.2">
      <c r="A387" s="239" t="s">
        <v>463</v>
      </c>
      <c r="B387" s="144" t="s">
        <v>148</v>
      </c>
      <c r="C387" s="240">
        <v>1</v>
      </c>
      <c r="D387" s="240" t="s">
        <v>86</v>
      </c>
      <c r="E387" s="241">
        <v>700</v>
      </c>
      <c r="F387" s="241">
        <f t="shared" si="44"/>
        <v>700</v>
      </c>
      <c r="G387" s="241">
        <v>100</v>
      </c>
      <c r="H387" s="241">
        <f t="shared" si="45"/>
        <v>100</v>
      </c>
      <c r="I387" s="241">
        <f t="shared" si="46"/>
        <v>800</v>
      </c>
      <c r="J387" s="242"/>
    </row>
    <row r="388" spans="1:18" ht="24.95" customHeight="1" x14ac:dyDescent="0.2">
      <c r="A388" s="239" t="s">
        <v>464</v>
      </c>
      <c r="B388" s="144" t="s">
        <v>211</v>
      </c>
      <c r="C388" s="241">
        <v>1</v>
      </c>
      <c r="D388" s="240" t="s">
        <v>6</v>
      </c>
      <c r="E388" s="241">
        <v>1500</v>
      </c>
      <c r="F388" s="241">
        <f t="shared" si="44"/>
        <v>1500</v>
      </c>
      <c r="G388" s="241">
        <v>100</v>
      </c>
      <c r="H388" s="241">
        <f t="shared" si="45"/>
        <v>100</v>
      </c>
      <c r="I388" s="241">
        <f t="shared" si="46"/>
        <v>1600</v>
      </c>
      <c r="J388" s="242"/>
    </row>
    <row r="389" spans="1:18" ht="24.95" customHeight="1" x14ac:dyDescent="0.2">
      <c r="A389" s="239" t="s">
        <v>465</v>
      </c>
      <c r="B389" s="243" t="s">
        <v>213</v>
      </c>
      <c r="C389" s="240">
        <v>1</v>
      </c>
      <c r="D389" s="240" t="s">
        <v>6</v>
      </c>
      <c r="E389" s="241">
        <v>1500</v>
      </c>
      <c r="F389" s="241">
        <f t="shared" si="44"/>
        <v>1500</v>
      </c>
      <c r="G389" s="241">
        <v>100</v>
      </c>
      <c r="H389" s="241">
        <f t="shared" si="45"/>
        <v>100</v>
      </c>
      <c r="I389" s="241">
        <f t="shared" si="46"/>
        <v>1600</v>
      </c>
      <c r="J389" s="242"/>
    </row>
    <row r="390" spans="1:18" ht="24.95" customHeight="1" x14ac:dyDescent="0.2">
      <c r="A390" s="239" t="s">
        <v>466</v>
      </c>
      <c r="B390" s="243" t="s">
        <v>467</v>
      </c>
      <c r="C390" s="240">
        <v>1</v>
      </c>
      <c r="D390" s="240" t="s">
        <v>6</v>
      </c>
      <c r="E390" s="241">
        <v>12000</v>
      </c>
      <c r="F390" s="241">
        <f t="shared" si="44"/>
        <v>12000</v>
      </c>
      <c r="G390" s="241">
        <f>SUM(E390)*0.3</f>
        <v>3600</v>
      </c>
      <c r="H390" s="241">
        <f t="shared" si="45"/>
        <v>3600</v>
      </c>
      <c r="I390" s="241">
        <f t="shared" si="46"/>
        <v>15600</v>
      </c>
      <c r="J390" s="242"/>
    </row>
    <row r="391" spans="1:18" ht="24.95" customHeight="1" x14ac:dyDescent="0.2">
      <c r="A391" s="239" t="s">
        <v>468</v>
      </c>
      <c r="B391" s="243" t="s">
        <v>154</v>
      </c>
      <c r="C391" s="240">
        <v>10</v>
      </c>
      <c r="D391" s="240" t="s">
        <v>98</v>
      </c>
      <c r="E391" s="241">
        <v>320</v>
      </c>
      <c r="F391" s="241">
        <f t="shared" si="44"/>
        <v>3200</v>
      </c>
      <c r="G391" s="241">
        <v>55</v>
      </c>
      <c r="H391" s="241">
        <f t="shared" si="45"/>
        <v>550</v>
      </c>
      <c r="I391" s="241">
        <f t="shared" si="46"/>
        <v>3750</v>
      </c>
      <c r="J391" s="242"/>
    </row>
    <row r="392" spans="1:18" ht="24.95" customHeight="1" x14ac:dyDescent="0.2">
      <c r="A392" s="239" t="s">
        <v>469</v>
      </c>
      <c r="B392" s="144" t="s">
        <v>155</v>
      </c>
      <c r="C392" s="240">
        <v>6</v>
      </c>
      <c r="D392" s="240" t="s">
        <v>156</v>
      </c>
      <c r="E392" s="241">
        <v>600</v>
      </c>
      <c r="F392" s="241">
        <f t="shared" si="44"/>
        <v>3600</v>
      </c>
      <c r="G392" s="241">
        <v>100</v>
      </c>
      <c r="H392" s="241">
        <f t="shared" si="45"/>
        <v>600</v>
      </c>
      <c r="I392" s="241">
        <f t="shared" si="46"/>
        <v>4200</v>
      </c>
      <c r="J392" s="242"/>
    </row>
    <row r="393" spans="1:18" ht="24.95" customHeight="1" x14ac:dyDescent="0.2">
      <c r="A393" s="239" t="s">
        <v>470</v>
      </c>
      <c r="B393" s="144" t="s">
        <v>157</v>
      </c>
      <c r="C393" s="240">
        <v>2</v>
      </c>
      <c r="D393" s="240" t="s">
        <v>6</v>
      </c>
      <c r="E393" s="241">
        <v>300</v>
      </c>
      <c r="F393" s="241">
        <f t="shared" si="44"/>
        <v>600</v>
      </c>
      <c r="G393" s="241">
        <v>100</v>
      </c>
      <c r="H393" s="241">
        <f t="shared" si="45"/>
        <v>200</v>
      </c>
      <c r="I393" s="241">
        <f t="shared" si="46"/>
        <v>800</v>
      </c>
      <c r="J393" s="242"/>
    </row>
    <row r="394" spans="1:18" ht="24.95" customHeight="1" x14ac:dyDescent="0.2">
      <c r="A394" s="239" t="s">
        <v>471</v>
      </c>
      <c r="B394" s="144" t="s">
        <v>220</v>
      </c>
      <c r="C394" s="240">
        <v>1</v>
      </c>
      <c r="D394" s="240" t="s">
        <v>6</v>
      </c>
      <c r="E394" s="241">
        <v>6000</v>
      </c>
      <c r="F394" s="241">
        <f t="shared" si="44"/>
        <v>6000</v>
      </c>
      <c r="G394" s="241">
        <v>500</v>
      </c>
      <c r="H394" s="241">
        <f t="shared" si="45"/>
        <v>500</v>
      </c>
      <c r="I394" s="241">
        <f t="shared" si="46"/>
        <v>6500</v>
      </c>
      <c r="J394" s="242"/>
    </row>
    <row r="395" spans="1:18" s="286" customFormat="1" ht="24.95" customHeight="1" x14ac:dyDescent="0.2">
      <c r="A395" s="239" t="s">
        <v>472</v>
      </c>
      <c r="B395" s="144" t="s">
        <v>158</v>
      </c>
      <c r="C395" s="241">
        <v>11</v>
      </c>
      <c r="D395" s="240" t="s">
        <v>87</v>
      </c>
      <c r="E395" s="241">
        <v>500</v>
      </c>
      <c r="F395" s="241">
        <f t="shared" si="44"/>
        <v>5500</v>
      </c>
      <c r="G395" s="241">
        <v>200</v>
      </c>
      <c r="H395" s="241">
        <f t="shared" si="45"/>
        <v>2200</v>
      </c>
      <c r="I395" s="241">
        <f t="shared" si="46"/>
        <v>7700</v>
      </c>
      <c r="J395" s="242"/>
      <c r="K395" s="74"/>
      <c r="L395" s="232"/>
      <c r="M395" s="274"/>
      <c r="N395" s="274"/>
      <c r="O395" s="274"/>
      <c r="P395" s="274"/>
      <c r="Q395" s="274"/>
      <c r="R395" s="274"/>
    </row>
    <row r="396" spans="1:18" s="286" customFormat="1" ht="24.95" customHeight="1" x14ac:dyDescent="0.2">
      <c r="A396" s="283" t="s">
        <v>473</v>
      </c>
      <c r="B396" s="265" t="s">
        <v>224</v>
      </c>
      <c r="C396" s="266">
        <v>1</v>
      </c>
      <c r="D396" s="266" t="s">
        <v>6</v>
      </c>
      <c r="E396" s="267">
        <v>8500</v>
      </c>
      <c r="F396" s="241">
        <f t="shared" si="44"/>
        <v>8500</v>
      </c>
      <c r="G396" s="241">
        <f>SUM(E396)*0.3</f>
        <v>2550</v>
      </c>
      <c r="H396" s="241">
        <f t="shared" si="45"/>
        <v>2550</v>
      </c>
      <c r="I396" s="241">
        <f t="shared" si="46"/>
        <v>11050</v>
      </c>
      <c r="J396" s="268"/>
      <c r="K396" s="74"/>
      <c r="L396" s="232"/>
      <c r="M396" s="274"/>
      <c r="N396" s="274"/>
      <c r="O396" s="274"/>
      <c r="P396" s="274"/>
      <c r="Q396" s="274"/>
      <c r="R396" s="274"/>
    </row>
    <row r="397" spans="1:18" ht="24.95" customHeight="1" x14ac:dyDescent="0.2">
      <c r="A397" s="239" t="s">
        <v>474</v>
      </c>
      <c r="B397" s="276" t="s">
        <v>159</v>
      </c>
      <c r="C397" s="240">
        <v>1</v>
      </c>
      <c r="D397" s="240" t="s">
        <v>86</v>
      </c>
      <c r="E397" s="241">
        <v>1500</v>
      </c>
      <c r="F397" s="241">
        <f t="shared" si="44"/>
        <v>1500</v>
      </c>
      <c r="G397" s="241">
        <v>500</v>
      </c>
      <c r="H397" s="241">
        <f t="shared" si="45"/>
        <v>500</v>
      </c>
      <c r="I397" s="241">
        <f t="shared" si="46"/>
        <v>2000</v>
      </c>
      <c r="J397" s="242"/>
    </row>
    <row r="398" spans="1:18" ht="24.95" customHeight="1" x14ac:dyDescent="0.2">
      <c r="A398" s="277"/>
      <c r="B398" s="278" t="s">
        <v>475</v>
      </c>
      <c r="C398" s="279"/>
      <c r="D398" s="279"/>
      <c r="E398" s="280"/>
      <c r="F398" s="280">
        <f>SUM(F357:F397)</f>
        <v>210500</v>
      </c>
      <c r="G398" s="280"/>
      <c r="H398" s="280">
        <f>SUM(H357:H397)</f>
        <v>74080</v>
      </c>
      <c r="I398" s="280">
        <f>SUM(I357:I397)</f>
        <v>284580</v>
      </c>
      <c r="J398" s="281"/>
      <c r="K398" s="124"/>
      <c r="L398" s="236">
        <f>SUM(H398,F398)</f>
        <v>284580</v>
      </c>
      <c r="M398" s="286"/>
      <c r="N398" s="286"/>
      <c r="O398" s="286"/>
    </row>
    <row r="399" spans="1:18" ht="24.95" customHeight="1" x14ac:dyDescent="0.2">
      <c r="A399" s="259">
        <v>5.2</v>
      </c>
      <c r="B399" s="260" t="s">
        <v>476</v>
      </c>
      <c r="C399" s="261"/>
      <c r="D399" s="261"/>
      <c r="E399" s="262"/>
      <c r="F399" s="262"/>
      <c r="G399" s="262"/>
      <c r="H399" s="262"/>
      <c r="I399" s="262"/>
      <c r="J399" s="263"/>
      <c r="K399" s="124"/>
      <c r="L399" s="236"/>
      <c r="M399" s="286"/>
      <c r="N399" s="286"/>
      <c r="O399" s="286"/>
    </row>
    <row r="400" spans="1:18" ht="24.95" customHeight="1" x14ac:dyDescent="0.2">
      <c r="A400" s="239" t="s">
        <v>477</v>
      </c>
      <c r="B400" s="243" t="s">
        <v>126</v>
      </c>
      <c r="C400" s="240">
        <v>1</v>
      </c>
      <c r="D400" s="240" t="s">
        <v>99</v>
      </c>
      <c r="E400" s="241">
        <v>0</v>
      </c>
      <c r="F400" s="241">
        <f t="shared" ref="F400:F441" si="49">SUM(E400)*C400</f>
        <v>0</v>
      </c>
      <c r="G400" s="241">
        <v>1000</v>
      </c>
      <c r="H400" s="241">
        <f t="shared" ref="H400:H441" si="50">SUM(G400)*C400</f>
        <v>1000</v>
      </c>
      <c r="I400" s="241">
        <f t="shared" ref="I400:I441" si="51">SUM(H400,F400)</f>
        <v>1000</v>
      </c>
      <c r="J400" s="242"/>
    </row>
    <row r="401" spans="1:18" ht="24.95" customHeight="1" x14ac:dyDescent="0.2">
      <c r="A401" s="239" t="s">
        <v>478</v>
      </c>
      <c r="B401" s="243" t="s">
        <v>100</v>
      </c>
      <c r="C401" s="240">
        <v>47</v>
      </c>
      <c r="D401" s="240" t="s">
        <v>98</v>
      </c>
      <c r="E401" s="241">
        <v>0</v>
      </c>
      <c r="F401" s="241">
        <f t="shared" si="49"/>
        <v>0</v>
      </c>
      <c r="G401" s="241">
        <v>100</v>
      </c>
      <c r="H401" s="241">
        <f t="shared" si="50"/>
        <v>4700</v>
      </c>
      <c r="I401" s="241">
        <f t="shared" si="51"/>
        <v>4700</v>
      </c>
      <c r="J401" s="242"/>
    </row>
    <row r="402" spans="1:18" ht="24.95" customHeight="1" x14ac:dyDescent="0.2">
      <c r="A402" s="239" t="s">
        <v>479</v>
      </c>
      <c r="B402" s="144" t="s">
        <v>101</v>
      </c>
      <c r="C402" s="240">
        <v>12</v>
      </c>
      <c r="D402" s="240" t="s">
        <v>98</v>
      </c>
      <c r="E402" s="241">
        <v>0</v>
      </c>
      <c r="F402" s="241">
        <f t="shared" si="49"/>
        <v>0</v>
      </c>
      <c r="G402" s="241">
        <v>250</v>
      </c>
      <c r="H402" s="241">
        <f t="shared" si="50"/>
        <v>3000</v>
      </c>
      <c r="I402" s="241">
        <f t="shared" si="51"/>
        <v>3000</v>
      </c>
      <c r="J402" s="242"/>
      <c r="P402" s="286"/>
      <c r="Q402" s="286"/>
      <c r="R402" s="286"/>
    </row>
    <row r="403" spans="1:18" ht="24.95" customHeight="1" x14ac:dyDescent="0.2">
      <c r="A403" s="239" t="s">
        <v>480</v>
      </c>
      <c r="B403" s="144" t="s">
        <v>127</v>
      </c>
      <c r="C403" s="240">
        <v>1</v>
      </c>
      <c r="D403" s="240" t="s">
        <v>6</v>
      </c>
      <c r="E403" s="241">
        <v>0</v>
      </c>
      <c r="F403" s="241">
        <f t="shared" si="49"/>
        <v>0</v>
      </c>
      <c r="G403" s="241">
        <v>500</v>
      </c>
      <c r="H403" s="241">
        <f t="shared" si="50"/>
        <v>500</v>
      </c>
      <c r="I403" s="241">
        <f t="shared" si="51"/>
        <v>500</v>
      </c>
      <c r="J403" s="242"/>
      <c r="P403" s="286"/>
      <c r="Q403" s="286"/>
      <c r="R403" s="286"/>
    </row>
    <row r="404" spans="1:18" ht="24.95" customHeight="1" x14ac:dyDescent="0.2">
      <c r="A404" s="239" t="s">
        <v>481</v>
      </c>
      <c r="B404" s="144" t="s">
        <v>177</v>
      </c>
      <c r="C404" s="240">
        <v>2</v>
      </c>
      <c r="D404" s="240" t="s">
        <v>6</v>
      </c>
      <c r="E404" s="241">
        <v>0</v>
      </c>
      <c r="F404" s="241">
        <f t="shared" si="49"/>
        <v>0</v>
      </c>
      <c r="G404" s="241">
        <v>500</v>
      </c>
      <c r="H404" s="241">
        <f t="shared" si="50"/>
        <v>1000</v>
      </c>
      <c r="I404" s="241">
        <f t="shared" si="51"/>
        <v>1000</v>
      </c>
      <c r="J404" s="242"/>
    </row>
    <row r="405" spans="1:18" ht="24.95" customHeight="1" x14ac:dyDescent="0.2">
      <c r="A405" s="239" t="s">
        <v>482</v>
      </c>
      <c r="B405" s="243" t="s">
        <v>97</v>
      </c>
      <c r="C405" s="240">
        <v>12</v>
      </c>
      <c r="D405" s="240" t="s">
        <v>98</v>
      </c>
      <c r="E405" s="241">
        <v>0</v>
      </c>
      <c r="F405" s="241">
        <f t="shared" si="49"/>
        <v>0</v>
      </c>
      <c r="G405" s="241">
        <v>50</v>
      </c>
      <c r="H405" s="241">
        <f t="shared" si="50"/>
        <v>600</v>
      </c>
      <c r="I405" s="241">
        <f t="shared" si="51"/>
        <v>600</v>
      </c>
      <c r="J405" s="242"/>
    </row>
    <row r="406" spans="1:18" ht="24.95" customHeight="1" x14ac:dyDescent="0.2">
      <c r="A406" s="239" t="s">
        <v>483</v>
      </c>
      <c r="B406" s="243" t="s">
        <v>130</v>
      </c>
      <c r="C406" s="240">
        <v>1</v>
      </c>
      <c r="D406" s="240" t="s">
        <v>99</v>
      </c>
      <c r="E406" s="241">
        <v>0</v>
      </c>
      <c r="F406" s="241">
        <f t="shared" si="49"/>
        <v>0</v>
      </c>
      <c r="G406" s="241">
        <v>2000</v>
      </c>
      <c r="H406" s="241">
        <f t="shared" si="50"/>
        <v>2000</v>
      </c>
      <c r="I406" s="241">
        <f t="shared" si="51"/>
        <v>2000</v>
      </c>
      <c r="J406" s="242"/>
    </row>
    <row r="407" spans="1:18" ht="24.95" customHeight="1" x14ac:dyDescent="0.2">
      <c r="A407" s="239" t="s">
        <v>484</v>
      </c>
      <c r="B407" s="243" t="s">
        <v>131</v>
      </c>
      <c r="C407" s="240">
        <v>1</v>
      </c>
      <c r="D407" s="240" t="s">
        <v>99</v>
      </c>
      <c r="E407" s="241">
        <v>0</v>
      </c>
      <c r="F407" s="241">
        <f t="shared" si="49"/>
        <v>0</v>
      </c>
      <c r="G407" s="241">
        <v>2000</v>
      </c>
      <c r="H407" s="241">
        <f t="shared" si="50"/>
        <v>2000</v>
      </c>
      <c r="I407" s="241">
        <f t="shared" si="51"/>
        <v>2000</v>
      </c>
      <c r="J407" s="242"/>
    </row>
    <row r="408" spans="1:18" ht="24.95" customHeight="1" x14ac:dyDescent="0.2">
      <c r="A408" s="239" t="s">
        <v>485</v>
      </c>
      <c r="B408" s="243" t="s">
        <v>132</v>
      </c>
      <c r="C408" s="240">
        <v>22</v>
      </c>
      <c r="D408" s="240" t="s">
        <v>98</v>
      </c>
      <c r="E408" s="241">
        <v>450</v>
      </c>
      <c r="F408" s="241">
        <f t="shared" si="49"/>
        <v>9900</v>
      </c>
      <c r="G408" s="241">
        <v>250</v>
      </c>
      <c r="H408" s="241">
        <f t="shared" si="50"/>
        <v>5500</v>
      </c>
      <c r="I408" s="241">
        <f t="shared" si="51"/>
        <v>15400</v>
      </c>
      <c r="J408" s="242"/>
    </row>
    <row r="409" spans="1:18" ht="24.95" customHeight="1" x14ac:dyDescent="0.2">
      <c r="A409" s="239" t="s">
        <v>486</v>
      </c>
      <c r="B409" s="144" t="s">
        <v>133</v>
      </c>
      <c r="C409" s="240">
        <v>1</v>
      </c>
      <c r="D409" s="240" t="s">
        <v>99</v>
      </c>
      <c r="E409" s="241">
        <v>2000</v>
      </c>
      <c r="F409" s="241">
        <f t="shared" si="49"/>
        <v>2000</v>
      </c>
      <c r="G409" s="241">
        <v>250</v>
      </c>
      <c r="H409" s="241">
        <f t="shared" si="50"/>
        <v>250</v>
      </c>
      <c r="I409" s="241">
        <f t="shared" si="51"/>
        <v>2250</v>
      </c>
      <c r="J409" s="242"/>
    </row>
    <row r="410" spans="1:18" ht="24.95" customHeight="1" x14ac:dyDescent="0.2">
      <c r="A410" s="239" t="s">
        <v>487</v>
      </c>
      <c r="B410" s="144" t="s">
        <v>184</v>
      </c>
      <c r="C410" s="240">
        <v>2.5</v>
      </c>
      <c r="D410" s="240" t="s">
        <v>98</v>
      </c>
      <c r="E410" s="241">
        <v>0</v>
      </c>
      <c r="F410" s="241">
        <f t="shared" si="49"/>
        <v>0</v>
      </c>
      <c r="G410" s="241">
        <v>150</v>
      </c>
      <c r="H410" s="241">
        <f t="shared" si="50"/>
        <v>375</v>
      </c>
      <c r="I410" s="241">
        <f t="shared" si="51"/>
        <v>375</v>
      </c>
      <c r="J410" s="242"/>
    </row>
    <row r="411" spans="1:18" ht="24.95" customHeight="1" x14ac:dyDescent="0.2">
      <c r="A411" s="239" t="s">
        <v>488</v>
      </c>
      <c r="B411" s="144" t="s">
        <v>186</v>
      </c>
      <c r="C411" s="240">
        <v>2</v>
      </c>
      <c r="D411" s="240" t="s">
        <v>151</v>
      </c>
      <c r="E411" s="241">
        <v>0</v>
      </c>
      <c r="F411" s="241">
        <f t="shared" si="49"/>
        <v>0</v>
      </c>
      <c r="G411" s="241">
        <v>500</v>
      </c>
      <c r="H411" s="241">
        <f t="shared" si="50"/>
        <v>1000</v>
      </c>
      <c r="I411" s="241">
        <f t="shared" si="51"/>
        <v>1000</v>
      </c>
      <c r="J411" s="242"/>
    </row>
    <row r="412" spans="1:18" ht="24.95" customHeight="1" x14ac:dyDescent="0.2">
      <c r="A412" s="239" t="s">
        <v>489</v>
      </c>
      <c r="B412" s="144" t="s">
        <v>166</v>
      </c>
      <c r="C412" s="240">
        <v>1</v>
      </c>
      <c r="D412" s="240" t="s">
        <v>99</v>
      </c>
      <c r="E412" s="241">
        <v>0</v>
      </c>
      <c r="F412" s="241">
        <f t="shared" si="49"/>
        <v>0</v>
      </c>
      <c r="G412" s="241">
        <v>2000</v>
      </c>
      <c r="H412" s="241">
        <f t="shared" si="50"/>
        <v>2000</v>
      </c>
      <c r="I412" s="241">
        <f t="shared" si="51"/>
        <v>2000</v>
      </c>
      <c r="J412" s="242"/>
    </row>
    <row r="413" spans="1:18" ht="24.95" customHeight="1" x14ac:dyDescent="0.2">
      <c r="A413" s="239" t="s">
        <v>490</v>
      </c>
      <c r="B413" s="144" t="s">
        <v>135</v>
      </c>
      <c r="C413" s="240">
        <v>1</v>
      </c>
      <c r="D413" s="240" t="s">
        <v>99</v>
      </c>
      <c r="E413" s="241">
        <v>10000</v>
      </c>
      <c r="F413" s="241">
        <f t="shared" si="49"/>
        <v>10000</v>
      </c>
      <c r="G413" s="241">
        <v>3000</v>
      </c>
      <c r="H413" s="241">
        <f t="shared" si="50"/>
        <v>3000</v>
      </c>
      <c r="I413" s="241">
        <f t="shared" si="51"/>
        <v>13000</v>
      </c>
      <c r="J413" s="242" t="s">
        <v>648</v>
      </c>
    </row>
    <row r="414" spans="1:18" ht="24.95" customHeight="1" x14ac:dyDescent="0.2">
      <c r="A414" s="239" t="s">
        <v>491</v>
      </c>
      <c r="B414" s="144" t="s">
        <v>137</v>
      </c>
      <c r="C414" s="240">
        <v>1</v>
      </c>
      <c r="D414" s="240" t="s">
        <v>99</v>
      </c>
      <c r="E414" s="241">
        <v>12000</v>
      </c>
      <c r="F414" s="241">
        <f t="shared" si="49"/>
        <v>12000</v>
      </c>
      <c r="G414" s="241">
        <v>6000</v>
      </c>
      <c r="H414" s="241">
        <f t="shared" si="50"/>
        <v>6000</v>
      </c>
      <c r="I414" s="241">
        <f t="shared" si="51"/>
        <v>18000</v>
      </c>
      <c r="J414" s="242" t="s">
        <v>648</v>
      </c>
    </row>
    <row r="415" spans="1:18" ht="24.95" customHeight="1" x14ac:dyDescent="0.2">
      <c r="A415" s="239" t="s">
        <v>492</v>
      </c>
      <c r="B415" s="144" t="s">
        <v>138</v>
      </c>
      <c r="C415" s="241">
        <v>1</v>
      </c>
      <c r="D415" s="240" t="s">
        <v>99</v>
      </c>
      <c r="E415" s="241">
        <v>2000</v>
      </c>
      <c r="F415" s="241">
        <f t="shared" si="49"/>
        <v>2000</v>
      </c>
      <c r="G415" s="241">
        <v>1000</v>
      </c>
      <c r="H415" s="241">
        <f t="shared" si="50"/>
        <v>1000</v>
      </c>
      <c r="I415" s="241">
        <f t="shared" si="51"/>
        <v>3000</v>
      </c>
      <c r="J415" s="242" t="s">
        <v>648</v>
      </c>
    </row>
    <row r="416" spans="1:18" ht="24.95" customHeight="1" x14ac:dyDescent="0.2">
      <c r="A416" s="239" t="s">
        <v>493</v>
      </c>
      <c r="B416" s="243" t="s">
        <v>136</v>
      </c>
      <c r="C416" s="240">
        <v>1</v>
      </c>
      <c r="D416" s="240" t="s">
        <v>99</v>
      </c>
      <c r="E416" s="241">
        <v>4000</v>
      </c>
      <c r="F416" s="241">
        <f t="shared" si="49"/>
        <v>4000</v>
      </c>
      <c r="G416" s="241">
        <v>2000</v>
      </c>
      <c r="H416" s="241">
        <f t="shared" si="50"/>
        <v>2000</v>
      </c>
      <c r="I416" s="241">
        <f t="shared" si="51"/>
        <v>6000</v>
      </c>
      <c r="J416" s="242" t="s">
        <v>648</v>
      </c>
    </row>
    <row r="417" spans="1:10" ht="24.95" customHeight="1" x14ac:dyDescent="0.2">
      <c r="A417" s="239" t="s">
        <v>494</v>
      </c>
      <c r="B417" s="243" t="s">
        <v>102</v>
      </c>
      <c r="C417" s="240">
        <v>35</v>
      </c>
      <c r="D417" s="240" t="s">
        <v>98</v>
      </c>
      <c r="E417" s="241">
        <v>150</v>
      </c>
      <c r="F417" s="241">
        <f t="shared" si="49"/>
        <v>5250</v>
      </c>
      <c r="G417" s="241">
        <v>80</v>
      </c>
      <c r="H417" s="241">
        <f t="shared" si="50"/>
        <v>2800</v>
      </c>
      <c r="I417" s="241">
        <f t="shared" si="51"/>
        <v>8050</v>
      </c>
      <c r="J417" s="242"/>
    </row>
    <row r="418" spans="1:10" ht="24.95" customHeight="1" x14ac:dyDescent="0.2">
      <c r="A418" s="239" t="s">
        <v>495</v>
      </c>
      <c r="B418" s="243" t="s">
        <v>103</v>
      </c>
      <c r="C418" s="240">
        <v>12</v>
      </c>
      <c r="D418" s="240" t="s">
        <v>98</v>
      </c>
      <c r="E418" s="241">
        <v>300</v>
      </c>
      <c r="F418" s="241">
        <f t="shared" si="49"/>
        <v>3600</v>
      </c>
      <c r="G418" s="241">
        <v>150</v>
      </c>
      <c r="H418" s="241">
        <f t="shared" si="50"/>
        <v>1800</v>
      </c>
      <c r="I418" s="241">
        <f t="shared" si="51"/>
        <v>5400</v>
      </c>
      <c r="J418" s="242"/>
    </row>
    <row r="419" spans="1:10" ht="24.95" customHeight="1" x14ac:dyDescent="0.2">
      <c r="A419" s="239" t="s">
        <v>496</v>
      </c>
      <c r="B419" s="144" t="s">
        <v>139</v>
      </c>
      <c r="C419" s="240">
        <v>35</v>
      </c>
      <c r="D419" s="240" t="s">
        <v>98</v>
      </c>
      <c r="E419" s="241">
        <v>750</v>
      </c>
      <c r="F419" s="241">
        <f t="shared" si="49"/>
        <v>26250</v>
      </c>
      <c r="G419" s="241">
        <v>180</v>
      </c>
      <c r="H419" s="241">
        <f t="shared" si="50"/>
        <v>6300</v>
      </c>
      <c r="I419" s="241">
        <f t="shared" si="51"/>
        <v>32550</v>
      </c>
      <c r="J419" s="242"/>
    </row>
    <row r="420" spans="1:10" ht="24.95" customHeight="1" x14ac:dyDescent="0.2">
      <c r="A420" s="239" t="s">
        <v>497</v>
      </c>
      <c r="B420" s="144" t="s">
        <v>140</v>
      </c>
      <c r="C420" s="240">
        <v>12</v>
      </c>
      <c r="D420" s="240" t="s">
        <v>98</v>
      </c>
      <c r="E420" s="241">
        <v>750</v>
      </c>
      <c r="F420" s="241">
        <f t="shared" si="49"/>
        <v>9000</v>
      </c>
      <c r="G420" s="241">
        <v>180</v>
      </c>
      <c r="H420" s="241">
        <f t="shared" si="50"/>
        <v>2160</v>
      </c>
      <c r="I420" s="241">
        <f t="shared" si="51"/>
        <v>11160</v>
      </c>
      <c r="J420" s="242"/>
    </row>
    <row r="421" spans="1:10" ht="24.95" customHeight="1" x14ac:dyDescent="0.2">
      <c r="A421" s="239" t="s">
        <v>498</v>
      </c>
      <c r="B421" s="144" t="s">
        <v>104</v>
      </c>
      <c r="C421" s="240">
        <v>1</v>
      </c>
      <c r="D421" s="240" t="s">
        <v>6</v>
      </c>
      <c r="E421" s="241">
        <v>600</v>
      </c>
      <c r="F421" s="241">
        <f t="shared" si="49"/>
        <v>600</v>
      </c>
      <c r="G421" s="241">
        <v>200</v>
      </c>
      <c r="H421" s="241">
        <f t="shared" si="50"/>
        <v>200</v>
      </c>
      <c r="I421" s="241">
        <f t="shared" si="51"/>
        <v>800</v>
      </c>
      <c r="J421" s="242"/>
    </row>
    <row r="422" spans="1:10" ht="24.95" customHeight="1" x14ac:dyDescent="0.2">
      <c r="A422" s="239" t="s">
        <v>499</v>
      </c>
      <c r="B422" s="144" t="s">
        <v>198</v>
      </c>
      <c r="C422" s="241">
        <v>2</v>
      </c>
      <c r="D422" s="240" t="s">
        <v>6</v>
      </c>
      <c r="E422" s="241">
        <v>11500</v>
      </c>
      <c r="F422" s="241">
        <f t="shared" si="49"/>
        <v>23000</v>
      </c>
      <c r="G422" s="241">
        <f t="shared" ref="G422" si="52">SUM(E422)*0.15</f>
        <v>1725</v>
      </c>
      <c r="H422" s="241">
        <f t="shared" si="50"/>
        <v>3450</v>
      </c>
      <c r="I422" s="241">
        <f t="shared" si="51"/>
        <v>26450</v>
      </c>
      <c r="J422" s="242"/>
    </row>
    <row r="423" spans="1:10" ht="24.95" customHeight="1" x14ac:dyDescent="0.2">
      <c r="A423" s="283" t="s">
        <v>500</v>
      </c>
      <c r="B423" s="265" t="s">
        <v>200</v>
      </c>
      <c r="C423" s="266">
        <v>1</v>
      </c>
      <c r="D423" s="266" t="s">
        <v>6</v>
      </c>
      <c r="E423" s="267">
        <v>2000</v>
      </c>
      <c r="F423" s="241">
        <f t="shared" si="49"/>
        <v>2000</v>
      </c>
      <c r="G423" s="267">
        <v>1000</v>
      </c>
      <c r="H423" s="241">
        <f t="shared" si="50"/>
        <v>1000</v>
      </c>
      <c r="I423" s="241">
        <f t="shared" si="51"/>
        <v>3000</v>
      </c>
      <c r="J423" s="268"/>
    </row>
    <row r="424" spans="1:10" ht="24.95" customHeight="1" x14ac:dyDescent="0.2">
      <c r="A424" s="239" t="s">
        <v>501</v>
      </c>
      <c r="B424" s="276" t="s">
        <v>145</v>
      </c>
      <c r="C424" s="240">
        <v>1</v>
      </c>
      <c r="D424" s="240" t="s">
        <v>6</v>
      </c>
      <c r="E424" s="241">
        <v>28000</v>
      </c>
      <c r="F424" s="241">
        <f t="shared" si="49"/>
        <v>28000</v>
      </c>
      <c r="G424" s="241">
        <f>SUM(E424)*0.3</f>
        <v>8400</v>
      </c>
      <c r="H424" s="241">
        <f t="shared" si="50"/>
        <v>8400</v>
      </c>
      <c r="I424" s="241">
        <f t="shared" si="51"/>
        <v>36400</v>
      </c>
      <c r="J424" s="242"/>
    </row>
    <row r="425" spans="1:10" ht="24.95" customHeight="1" x14ac:dyDescent="0.2">
      <c r="A425" s="239" t="s">
        <v>502</v>
      </c>
      <c r="B425" s="243" t="s">
        <v>141</v>
      </c>
      <c r="C425" s="240">
        <v>2</v>
      </c>
      <c r="D425" s="240" t="s">
        <v>6</v>
      </c>
      <c r="E425" s="241">
        <v>6000</v>
      </c>
      <c r="F425" s="241">
        <f t="shared" si="49"/>
        <v>12000</v>
      </c>
      <c r="G425" s="241">
        <v>500</v>
      </c>
      <c r="H425" s="241">
        <f t="shared" si="50"/>
        <v>1000</v>
      </c>
      <c r="I425" s="241">
        <f t="shared" si="51"/>
        <v>13000</v>
      </c>
      <c r="J425" s="242"/>
    </row>
    <row r="426" spans="1:10" ht="24.95" customHeight="1" x14ac:dyDescent="0.2">
      <c r="A426" s="239" t="s">
        <v>503</v>
      </c>
      <c r="B426" s="243" t="s">
        <v>142</v>
      </c>
      <c r="C426" s="240">
        <v>2</v>
      </c>
      <c r="D426" s="240" t="s">
        <v>6</v>
      </c>
      <c r="E426" s="241">
        <v>950</v>
      </c>
      <c r="F426" s="241">
        <f t="shared" si="49"/>
        <v>1900</v>
      </c>
      <c r="G426" s="241">
        <v>100</v>
      </c>
      <c r="H426" s="241">
        <f t="shared" si="50"/>
        <v>200</v>
      </c>
      <c r="I426" s="241">
        <f t="shared" si="51"/>
        <v>2100</v>
      </c>
      <c r="J426" s="242"/>
    </row>
    <row r="427" spans="1:10" ht="24.95" customHeight="1" x14ac:dyDescent="0.2">
      <c r="A427" s="239" t="s">
        <v>504</v>
      </c>
      <c r="B427" s="243" t="s">
        <v>207</v>
      </c>
      <c r="C427" s="240">
        <v>1</v>
      </c>
      <c r="D427" s="240" t="s">
        <v>6</v>
      </c>
      <c r="E427" s="241">
        <v>24000</v>
      </c>
      <c r="F427" s="241">
        <f t="shared" si="49"/>
        <v>24000</v>
      </c>
      <c r="G427" s="241">
        <f t="shared" ref="G427" si="53">SUM(E427)*0.15</f>
        <v>3600</v>
      </c>
      <c r="H427" s="241">
        <f t="shared" si="50"/>
        <v>3600</v>
      </c>
      <c r="I427" s="241">
        <f t="shared" si="51"/>
        <v>27600</v>
      </c>
      <c r="J427" s="242"/>
    </row>
    <row r="428" spans="1:10" ht="24.95" customHeight="1" x14ac:dyDescent="0.2">
      <c r="A428" s="239" t="s">
        <v>505</v>
      </c>
      <c r="B428" s="243" t="s">
        <v>146</v>
      </c>
      <c r="C428" s="240">
        <v>2</v>
      </c>
      <c r="D428" s="240" t="s">
        <v>6</v>
      </c>
      <c r="E428" s="241">
        <v>4500</v>
      </c>
      <c r="F428" s="241">
        <f t="shared" si="49"/>
        <v>9000</v>
      </c>
      <c r="G428" s="241">
        <f>SUM(E428)*0.3</f>
        <v>1350</v>
      </c>
      <c r="H428" s="241">
        <f t="shared" si="50"/>
        <v>2700</v>
      </c>
      <c r="I428" s="241">
        <f t="shared" si="51"/>
        <v>11700</v>
      </c>
      <c r="J428" s="242"/>
    </row>
    <row r="429" spans="1:10" ht="24.95" customHeight="1" x14ac:dyDescent="0.2">
      <c r="A429" s="239" t="s">
        <v>506</v>
      </c>
      <c r="B429" s="243" t="s">
        <v>147</v>
      </c>
      <c r="C429" s="240">
        <v>2</v>
      </c>
      <c r="D429" s="240" t="s">
        <v>6</v>
      </c>
      <c r="E429" s="241">
        <v>6500</v>
      </c>
      <c r="F429" s="241">
        <f t="shared" si="49"/>
        <v>13000</v>
      </c>
      <c r="G429" s="241">
        <f t="shared" ref="G429" si="54">SUM(E429)*0.15</f>
        <v>975</v>
      </c>
      <c r="H429" s="241">
        <f t="shared" si="50"/>
        <v>1950</v>
      </c>
      <c r="I429" s="241">
        <f t="shared" si="51"/>
        <v>14950</v>
      </c>
      <c r="J429" s="242"/>
    </row>
    <row r="430" spans="1:10" ht="24.95" customHeight="1" x14ac:dyDescent="0.2">
      <c r="A430" s="239" t="s">
        <v>507</v>
      </c>
      <c r="B430" s="243" t="s">
        <v>108</v>
      </c>
      <c r="C430" s="240">
        <v>1</v>
      </c>
      <c r="D430" s="240" t="s">
        <v>84</v>
      </c>
      <c r="E430" s="241">
        <v>300</v>
      </c>
      <c r="F430" s="241">
        <f t="shared" si="49"/>
        <v>300</v>
      </c>
      <c r="G430" s="241">
        <v>100</v>
      </c>
      <c r="H430" s="241">
        <f t="shared" si="50"/>
        <v>100</v>
      </c>
      <c r="I430" s="241">
        <f t="shared" si="51"/>
        <v>400</v>
      </c>
      <c r="J430" s="242"/>
    </row>
    <row r="431" spans="1:10" ht="24.95" customHeight="1" x14ac:dyDescent="0.2">
      <c r="A431" s="239" t="s">
        <v>508</v>
      </c>
      <c r="B431" s="144" t="s">
        <v>148</v>
      </c>
      <c r="C431" s="240">
        <v>1</v>
      </c>
      <c r="D431" s="240" t="s">
        <v>86</v>
      </c>
      <c r="E431" s="241">
        <v>700</v>
      </c>
      <c r="F431" s="241">
        <f t="shared" si="49"/>
        <v>700</v>
      </c>
      <c r="G431" s="241">
        <v>100</v>
      </c>
      <c r="H431" s="241">
        <f t="shared" si="50"/>
        <v>100</v>
      </c>
      <c r="I431" s="241">
        <f t="shared" si="51"/>
        <v>800</v>
      </c>
      <c r="J431" s="242"/>
    </row>
    <row r="432" spans="1:10" ht="24.95" customHeight="1" x14ac:dyDescent="0.2">
      <c r="A432" s="239" t="s">
        <v>509</v>
      </c>
      <c r="B432" s="144" t="s">
        <v>211</v>
      </c>
      <c r="C432" s="240">
        <v>1</v>
      </c>
      <c r="D432" s="240" t="s">
        <v>6</v>
      </c>
      <c r="E432" s="241">
        <v>1500</v>
      </c>
      <c r="F432" s="241">
        <f t="shared" si="49"/>
        <v>1500</v>
      </c>
      <c r="G432" s="241">
        <v>100</v>
      </c>
      <c r="H432" s="241">
        <f t="shared" si="50"/>
        <v>100</v>
      </c>
      <c r="I432" s="241">
        <f t="shared" si="51"/>
        <v>1600</v>
      </c>
      <c r="J432" s="242"/>
    </row>
    <row r="433" spans="1:18" ht="24.95" customHeight="1" x14ac:dyDescent="0.2">
      <c r="A433" s="239" t="s">
        <v>510</v>
      </c>
      <c r="B433" s="144" t="s">
        <v>213</v>
      </c>
      <c r="C433" s="240">
        <v>1</v>
      </c>
      <c r="D433" s="240" t="s">
        <v>6</v>
      </c>
      <c r="E433" s="241">
        <v>1500</v>
      </c>
      <c r="F433" s="241">
        <f t="shared" si="49"/>
        <v>1500</v>
      </c>
      <c r="G433" s="241">
        <v>100</v>
      </c>
      <c r="H433" s="241">
        <f t="shared" si="50"/>
        <v>100</v>
      </c>
      <c r="I433" s="241">
        <f t="shared" si="51"/>
        <v>1600</v>
      </c>
      <c r="J433" s="242"/>
    </row>
    <row r="434" spans="1:18" ht="24.95" customHeight="1" x14ac:dyDescent="0.2">
      <c r="A434" s="239" t="s">
        <v>511</v>
      </c>
      <c r="B434" s="144" t="s">
        <v>512</v>
      </c>
      <c r="C434" s="240">
        <v>1</v>
      </c>
      <c r="D434" s="240" t="s">
        <v>6</v>
      </c>
      <c r="E434" s="241">
        <v>14000</v>
      </c>
      <c r="F434" s="241">
        <f t="shared" si="49"/>
        <v>14000</v>
      </c>
      <c r="G434" s="241">
        <f>SUM(E434)*0.3</f>
        <v>4200</v>
      </c>
      <c r="H434" s="241">
        <f t="shared" si="50"/>
        <v>4200</v>
      </c>
      <c r="I434" s="241">
        <f t="shared" si="51"/>
        <v>18200</v>
      </c>
      <c r="J434" s="242"/>
    </row>
    <row r="435" spans="1:18" ht="24.95" customHeight="1" x14ac:dyDescent="0.2">
      <c r="A435" s="239" t="s">
        <v>513</v>
      </c>
      <c r="B435" s="144" t="s">
        <v>154</v>
      </c>
      <c r="C435" s="240">
        <v>12</v>
      </c>
      <c r="D435" s="240" t="s">
        <v>98</v>
      </c>
      <c r="E435" s="241">
        <v>320</v>
      </c>
      <c r="F435" s="241">
        <f t="shared" si="49"/>
        <v>3840</v>
      </c>
      <c r="G435" s="241">
        <v>55</v>
      </c>
      <c r="H435" s="241">
        <f t="shared" si="50"/>
        <v>660</v>
      </c>
      <c r="I435" s="241">
        <f t="shared" si="51"/>
        <v>4500</v>
      </c>
      <c r="J435" s="242"/>
    </row>
    <row r="436" spans="1:18" ht="24.95" customHeight="1" x14ac:dyDescent="0.2">
      <c r="A436" s="239" t="s">
        <v>514</v>
      </c>
      <c r="B436" s="144" t="s">
        <v>155</v>
      </c>
      <c r="C436" s="240">
        <v>6</v>
      </c>
      <c r="D436" s="240" t="s">
        <v>156</v>
      </c>
      <c r="E436" s="241">
        <v>600</v>
      </c>
      <c r="F436" s="241">
        <f t="shared" si="49"/>
        <v>3600</v>
      </c>
      <c r="G436" s="241">
        <v>100</v>
      </c>
      <c r="H436" s="241">
        <f t="shared" si="50"/>
        <v>600</v>
      </c>
      <c r="I436" s="241">
        <f t="shared" si="51"/>
        <v>4200</v>
      </c>
      <c r="J436" s="242"/>
    </row>
    <row r="437" spans="1:18" ht="24.95" customHeight="1" x14ac:dyDescent="0.2">
      <c r="A437" s="239" t="s">
        <v>515</v>
      </c>
      <c r="B437" s="144" t="s">
        <v>157</v>
      </c>
      <c r="C437" s="241">
        <v>2</v>
      </c>
      <c r="D437" s="240" t="s">
        <v>6</v>
      </c>
      <c r="E437" s="241">
        <v>300</v>
      </c>
      <c r="F437" s="241">
        <f t="shared" si="49"/>
        <v>600</v>
      </c>
      <c r="G437" s="241">
        <v>100</v>
      </c>
      <c r="H437" s="241">
        <f t="shared" si="50"/>
        <v>200</v>
      </c>
      <c r="I437" s="241">
        <f t="shared" si="51"/>
        <v>800</v>
      </c>
      <c r="J437" s="242"/>
    </row>
    <row r="438" spans="1:18" ht="24.95" customHeight="1" x14ac:dyDescent="0.2">
      <c r="A438" s="239" t="s">
        <v>516</v>
      </c>
      <c r="B438" s="243" t="s">
        <v>220</v>
      </c>
      <c r="C438" s="240">
        <v>1</v>
      </c>
      <c r="D438" s="240" t="s">
        <v>6</v>
      </c>
      <c r="E438" s="241">
        <v>6000</v>
      </c>
      <c r="F438" s="241">
        <f t="shared" si="49"/>
        <v>6000</v>
      </c>
      <c r="G438" s="241">
        <v>500</v>
      </c>
      <c r="H438" s="241">
        <f t="shared" si="50"/>
        <v>500</v>
      </c>
      <c r="I438" s="241">
        <f t="shared" si="51"/>
        <v>6500</v>
      </c>
      <c r="J438" s="242"/>
    </row>
    <row r="439" spans="1:18" s="286" customFormat="1" ht="24.95" customHeight="1" x14ac:dyDescent="0.2">
      <c r="A439" s="239" t="s">
        <v>517</v>
      </c>
      <c r="B439" s="243" t="s">
        <v>158</v>
      </c>
      <c r="C439" s="240">
        <v>12</v>
      </c>
      <c r="D439" s="240" t="s">
        <v>87</v>
      </c>
      <c r="E439" s="241">
        <v>500</v>
      </c>
      <c r="F439" s="241">
        <f t="shared" si="49"/>
        <v>6000</v>
      </c>
      <c r="G439" s="241">
        <v>200</v>
      </c>
      <c r="H439" s="241">
        <f t="shared" si="50"/>
        <v>2400</v>
      </c>
      <c r="I439" s="241">
        <f t="shared" si="51"/>
        <v>8400</v>
      </c>
      <c r="J439" s="242"/>
      <c r="K439" s="74"/>
      <c r="L439" s="232"/>
      <c r="M439" s="274"/>
      <c r="N439" s="274"/>
      <c r="O439" s="274"/>
      <c r="P439" s="274"/>
      <c r="Q439" s="274"/>
      <c r="R439" s="274"/>
    </row>
    <row r="440" spans="1:18" s="286" customFormat="1" ht="24.95" customHeight="1" x14ac:dyDescent="0.2">
      <c r="A440" s="239" t="s">
        <v>518</v>
      </c>
      <c r="B440" s="243" t="s">
        <v>224</v>
      </c>
      <c r="C440" s="240">
        <v>1</v>
      </c>
      <c r="D440" s="240" t="s">
        <v>6</v>
      </c>
      <c r="E440" s="241">
        <v>8500</v>
      </c>
      <c r="F440" s="241">
        <f t="shared" si="49"/>
        <v>8500</v>
      </c>
      <c r="G440" s="241">
        <f>SUM(E440)*0.3</f>
        <v>2550</v>
      </c>
      <c r="H440" s="241">
        <f t="shared" si="50"/>
        <v>2550</v>
      </c>
      <c r="I440" s="241">
        <f t="shared" si="51"/>
        <v>11050</v>
      </c>
      <c r="J440" s="242"/>
      <c r="K440" s="74"/>
      <c r="L440" s="232"/>
      <c r="M440" s="274"/>
      <c r="N440" s="274"/>
      <c r="O440" s="274"/>
      <c r="P440" s="274"/>
      <c r="Q440" s="274"/>
      <c r="R440" s="274"/>
    </row>
    <row r="441" spans="1:18" ht="24.95" customHeight="1" x14ac:dyDescent="0.2">
      <c r="A441" s="283" t="s">
        <v>519</v>
      </c>
      <c r="B441" s="265" t="s">
        <v>159</v>
      </c>
      <c r="C441" s="266">
        <v>1</v>
      </c>
      <c r="D441" s="266" t="s">
        <v>86</v>
      </c>
      <c r="E441" s="267">
        <v>1500</v>
      </c>
      <c r="F441" s="241">
        <f t="shared" si="49"/>
        <v>1500</v>
      </c>
      <c r="G441" s="267">
        <v>500</v>
      </c>
      <c r="H441" s="241">
        <f t="shared" si="50"/>
        <v>500</v>
      </c>
      <c r="I441" s="241">
        <f t="shared" si="51"/>
        <v>2000</v>
      </c>
      <c r="J441" s="268"/>
    </row>
    <row r="442" spans="1:18" ht="24.95" customHeight="1" x14ac:dyDescent="0.2">
      <c r="A442" s="277"/>
      <c r="B442" s="282" t="s">
        <v>520</v>
      </c>
      <c r="C442" s="280"/>
      <c r="D442" s="279"/>
      <c r="E442" s="280"/>
      <c r="F442" s="280">
        <f>SUM(F400:F441)</f>
        <v>245540</v>
      </c>
      <c r="G442" s="280"/>
      <c r="H442" s="280">
        <f t="shared" ref="H442:I442" si="55">SUM(H400:H441)</f>
        <v>83495</v>
      </c>
      <c r="I442" s="280">
        <f t="shared" si="55"/>
        <v>329035</v>
      </c>
      <c r="J442" s="281"/>
      <c r="K442" s="124"/>
      <c r="L442" s="236">
        <f>SUM(F442,H442)</f>
        <v>329035</v>
      </c>
      <c r="M442" s="286"/>
      <c r="N442" s="286"/>
      <c r="O442" s="286"/>
    </row>
    <row r="443" spans="1:18" ht="24.95" customHeight="1" x14ac:dyDescent="0.2">
      <c r="A443" s="272">
        <v>5.3</v>
      </c>
      <c r="B443" s="273" t="s">
        <v>641</v>
      </c>
      <c r="C443" s="297"/>
      <c r="D443" s="297"/>
      <c r="E443" s="298"/>
      <c r="F443" s="298"/>
      <c r="G443" s="298"/>
      <c r="H443" s="298"/>
      <c r="I443" s="298"/>
      <c r="J443" s="299"/>
      <c r="K443" s="124"/>
      <c r="L443" s="236"/>
      <c r="M443" s="286"/>
      <c r="N443" s="286"/>
      <c r="O443" s="286"/>
    </row>
    <row r="444" spans="1:18" ht="24.95" customHeight="1" x14ac:dyDescent="0.2">
      <c r="A444" s="239" t="s">
        <v>521</v>
      </c>
      <c r="B444" s="276" t="s">
        <v>126</v>
      </c>
      <c r="C444" s="240">
        <v>1</v>
      </c>
      <c r="D444" s="240" t="s">
        <v>99</v>
      </c>
      <c r="E444" s="241">
        <v>0</v>
      </c>
      <c r="F444" s="241">
        <f t="shared" ref="F444:F474" si="56">SUM(E444)*C444</f>
        <v>0</v>
      </c>
      <c r="G444" s="241">
        <v>500</v>
      </c>
      <c r="H444" s="241">
        <f t="shared" ref="H444:H474" si="57">SUM(G444)*C444</f>
        <v>500</v>
      </c>
      <c r="I444" s="241">
        <f t="shared" ref="I444:I474" si="58">SUM(H444,F444)</f>
        <v>500</v>
      </c>
      <c r="J444" s="242"/>
    </row>
    <row r="445" spans="1:18" ht="24.95" customHeight="1" x14ac:dyDescent="0.2">
      <c r="A445" s="239" t="s">
        <v>522</v>
      </c>
      <c r="B445" s="243" t="s">
        <v>100</v>
      </c>
      <c r="C445" s="240">
        <v>18</v>
      </c>
      <c r="D445" s="240" t="s">
        <v>98</v>
      </c>
      <c r="E445" s="241">
        <v>0</v>
      </c>
      <c r="F445" s="241">
        <f t="shared" si="56"/>
        <v>0</v>
      </c>
      <c r="G445" s="241">
        <v>100</v>
      </c>
      <c r="H445" s="241">
        <f t="shared" si="57"/>
        <v>1800</v>
      </c>
      <c r="I445" s="241">
        <f t="shared" si="58"/>
        <v>1800</v>
      </c>
      <c r="J445" s="242"/>
    </row>
    <row r="446" spans="1:18" ht="24.95" customHeight="1" x14ac:dyDescent="0.2">
      <c r="A446" s="239" t="s">
        <v>523</v>
      </c>
      <c r="B446" s="243" t="s">
        <v>101</v>
      </c>
      <c r="C446" s="240">
        <v>3</v>
      </c>
      <c r="D446" s="240" t="s">
        <v>98</v>
      </c>
      <c r="E446" s="241">
        <v>0</v>
      </c>
      <c r="F446" s="241">
        <f t="shared" si="56"/>
        <v>0</v>
      </c>
      <c r="G446" s="241">
        <v>250</v>
      </c>
      <c r="H446" s="241">
        <f t="shared" si="57"/>
        <v>750</v>
      </c>
      <c r="I446" s="241">
        <f t="shared" si="58"/>
        <v>750</v>
      </c>
      <c r="J446" s="242"/>
      <c r="P446" s="286"/>
      <c r="Q446" s="286"/>
      <c r="R446" s="286"/>
    </row>
    <row r="447" spans="1:18" ht="24.95" customHeight="1" x14ac:dyDescent="0.2">
      <c r="A447" s="239" t="s">
        <v>524</v>
      </c>
      <c r="B447" s="243" t="s">
        <v>127</v>
      </c>
      <c r="C447" s="240">
        <v>1</v>
      </c>
      <c r="D447" s="240" t="s">
        <v>6</v>
      </c>
      <c r="E447" s="241">
        <v>0</v>
      </c>
      <c r="F447" s="241">
        <f t="shared" si="56"/>
        <v>0</v>
      </c>
      <c r="G447" s="241">
        <v>500</v>
      </c>
      <c r="H447" s="241">
        <f t="shared" si="57"/>
        <v>500</v>
      </c>
      <c r="I447" s="241">
        <f t="shared" si="58"/>
        <v>500</v>
      </c>
      <c r="J447" s="242"/>
      <c r="P447" s="286"/>
      <c r="Q447" s="286"/>
      <c r="R447" s="286"/>
    </row>
    <row r="448" spans="1:18" ht="24.95" customHeight="1" x14ac:dyDescent="0.2">
      <c r="A448" s="239" t="s">
        <v>525</v>
      </c>
      <c r="B448" s="243" t="s">
        <v>97</v>
      </c>
      <c r="C448" s="240">
        <v>3</v>
      </c>
      <c r="D448" s="240" t="s">
        <v>98</v>
      </c>
      <c r="E448" s="241">
        <v>0</v>
      </c>
      <c r="F448" s="241">
        <f t="shared" si="56"/>
        <v>0</v>
      </c>
      <c r="G448" s="241">
        <v>50</v>
      </c>
      <c r="H448" s="241">
        <f t="shared" si="57"/>
        <v>150</v>
      </c>
      <c r="I448" s="241">
        <f t="shared" si="58"/>
        <v>150</v>
      </c>
      <c r="J448" s="242"/>
    </row>
    <row r="449" spans="1:10" ht="24.95" customHeight="1" x14ac:dyDescent="0.2">
      <c r="A449" s="239" t="s">
        <v>526</v>
      </c>
      <c r="B449" s="144" t="s">
        <v>130</v>
      </c>
      <c r="C449" s="240">
        <v>1</v>
      </c>
      <c r="D449" s="240" t="s">
        <v>99</v>
      </c>
      <c r="E449" s="241">
        <v>0</v>
      </c>
      <c r="F449" s="241">
        <f t="shared" si="56"/>
        <v>0</v>
      </c>
      <c r="G449" s="241">
        <v>1000</v>
      </c>
      <c r="H449" s="241">
        <f t="shared" si="57"/>
        <v>1000</v>
      </c>
      <c r="I449" s="241">
        <f t="shared" si="58"/>
        <v>1000</v>
      </c>
      <c r="J449" s="242"/>
    </row>
    <row r="450" spans="1:10" ht="24.95" customHeight="1" x14ac:dyDescent="0.2">
      <c r="A450" s="239" t="s">
        <v>527</v>
      </c>
      <c r="B450" s="144" t="s">
        <v>131</v>
      </c>
      <c r="C450" s="240">
        <v>1</v>
      </c>
      <c r="D450" s="240" t="s">
        <v>99</v>
      </c>
      <c r="E450" s="241">
        <v>0</v>
      </c>
      <c r="F450" s="241">
        <f t="shared" si="56"/>
        <v>0</v>
      </c>
      <c r="G450" s="241">
        <v>1000</v>
      </c>
      <c r="H450" s="241">
        <f t="shared" si="57"/>
        <v>1000</v>
      </c>
      <c r="I450" s="241">
        <f t="shared" si="58"/>
        <v>1000</v>
      </c>
      <c r="J450" s="242"/>
    </row>
    <row r="451" spans="1:10" ht="24.95" customHeight="1" x14ac:dyDescent="0.2">
      <c r="A451" s="239" t="s">
        <v>528</v>
      </c>
      <c r="B451" s="144" t="s">
        <v>132</v>
      </c>
      <c r="C451" s="240">
        <v>15</v>
      </c>
      <c r="D451" s="240" t="s">
        <v>98</v>
      </c>
      <c r="E451" s="241">
        <v>450</v>
      </c>
      <c r="F451" s="241">
        <f t="shared" si="56"/>
        <v>6750</v>
      </c>
      <c r="G451" s="241">
        <v>250</v>
      </c>
      <c r="H451" s="241">
        <f t="shared" si="57"/>
        <v>3750</v>
      </c>
      <c r="I451" s="241">
        <f t="shared" si="58"/>
        <v>10500</v>
      </c>
      <c r="J451" s="242"/>
    </row>
    <row r="452" spans="1:10" ht="24.95" customHeight="1" x14ac:dyDescent="0.2">
      <c r="A452" s="239" t="s">
        <v>529</v>
      </c>
      <c r="B452" s="243" t="s">
        <v>133</v>
      </c>
      <c r="C452" s="240">
        <v>1</v>
      </c>
      <c r="D452" s="240" t="s">
        <v>99</v>
      </c>
      <c r="E452" s="241">
        <v>1000</v>
      </c>
      <c r="F452" s="241">
        <f t="shared" si="56"/>
        <v>1000</v>
      </c>
      <c r="G452" s="241">
        <v>250</v>
      </c>
      <c r="H452" s="241">
        <f t="shared" si="57"/>
        <v>250</v>
      </c>
      <c r="I452" s="241">
        <f t="shared" si="58"/>
        <v>1250</v>
      </c>
      <c r="J452" s="242"/>
    </row>
    <row r="453" spans="1:10" ht="24.95" customHeight="1" x14ac:dyDescent="0.2">
      <c r="A453" s="239" t="s">
        <v>530</v>
      </c>
      <c r="B453" s="243" t="s">
        <v>166</v>
      </c>
      <c r="C453" s="240">
        <v>1</v>
      </c>
      <c r="D453" s="240" t="s">
        <v>99</v>
      </c>
      <c r="E453" s="241">
        <v>0</v>
      </c>
      <c r="F453" s="241">
        <f t="shared" si="56"/>
        <v>0</v>
      </c>
      <c r="G453" s="241">
        <v>2000</v>
      </c>
      <c r="H453" s="241">
        <f t="shared" si="57"/>
        <v>2000</v>
      </c>
      <c r="I453" s="241">
        <f t="shared" si="58"/>
        <v>2000</v>
      </c>
      <c r="J453" s="242"/>
    </row>
    <row r="454" spans="1:10" ht="24.95" customHeight="1" x14ac:dyDescent="0.2">
      <c r="A454" s="239" t="s">
        <v>531</v>
      </c>
      <c r="B454" s="243" t="s">
        <v>135</v>
      </c>
      <c r="C454" s="240">
        <v>1</v>
      </c>
      <c r="D454" s="240" t="s">
        <v>99</v>
      </c>
      <c r="E454" s="241">
        <v>3500</v>
      </c>
      <c r="F454" s="241">
        <f t="shared" si="56"/>
        <v>3500</v>
      </c>
      <c r="G454" s="241">
        <v>1500</v>
      </c>
      <c r="H454" s="241">
        <f t="shared" si="57"/>
        <v>1500</v>
      </c>
      <c r="I454" s="241">
        <f t="shared" si="58"/>
        <v>5000</v>
      </c>
      <c r="J454" s="242" t="s">
        <v>648</v>
      </c>
    </row>
    <row r="455" spans="1:10" ht="24.95" customHeight="1" x14ac:dyDescent="0.2">
      <c r="A455" s="239" t="s">
        <v>532</v>
      </c>
      <c r="B455" s="243" t="s">
        <v>136</v>
      </c>
      <c r="C455" s="240">
        <v>1</v>
      </c>
      <c r="D455" s="240" t="s">
        <v>99</v>
      </c>
      <c r="E455" s="241">
        <v>2000</v>
      </c>
      <c r="F455" s="241">
        <f t="shared" si="56"/>
        <v>2000</v>
      </c>
      <c r="G455" s="241">
        <v>1000</v>
      </c>
      <c r="H455" s="241">
        <f t="shared" si="57"/>
        <v>1000</v>
      </c>
      <c r="I455" s="241">
        <f t="shared" si="58"/>
        <v>3000</v>
      </c>
      <c r="J455" s="242" t="s">
        <v>648</v>
      </c>
    </row>
    <row r="456" spans="1:10" ht="24.95" customHeight="1" x14ac:dyDescent="0.2">
      <c r="A456" s="239" t="s">
        <v>533</v>
      </c>
      <c r="B456" s="144" t="s">
        <v>137</v>
      </c>
      <c r="C456" s="240">
        <v>1</v>
      </c>
      <c r="D456" s="240" t="s">
        <v>99</v>
      </c>
      <c r="E456" s="241">
        <v>6000</v>
      </c>
      <c r="F456" s="241">
        <f t="shared" si="56"/>
        <v>6000</v>
      </c>
      <c r="G456" s="241">
        <v>3000</v>
      </c>
      <c r="H456" s="241">
        <f t="shared" si="57"/>
        <v>3000</v>
      </c>
      <c r="I456" s="241">
        <f t="shared" si="58"/>
        <v>9000</v>
      </c>
      <c r="J456" s="242" t="s">
        <v>648</v>
      </c>
    </row>
    <row r="457" spans="1:10" ht="24.95" customHeight="1" x14ac:dyDescent="0.2">
      <c r="A457" s="239" t="s">
        <v>534</v>
      </c>
      <c r="B457" s="144" t="s">
        <v>138</v>
      </c>
      <c r="C457" s="240">
        <v>1</v>
      </c>
      <c r="D457" s="240" t="s">
        <v>99</v>
      </c>
      <c r="E457" s="241">
        <v>2000</v>
      </c>
      <c r="F457" s="241">
        <f t="shared" si="56"/>
        <v>2000</v>
      </c>
      <c r="G457" s="241">
        <v>1000</v>
      </c>
      <c r="H457" s="241">
        <f t="shared" si="57"/>
        <v>1000</v>
      </c>
      <c r="I457" s="241">
        <f t="shared" si="58"/>
        <v>3000</v>
      </c>
      <c r="J457" s="242" t="s">
        <v>648</v>
      </c>
    </row>
    <row r="458" spans="1:10" ht="24.95" customHeight="1" x14ac:dyDescent="0.2">
      <c r="A458" s="239" t="s">
        <v>535</v>
      </c>
      <c r="B458" s="144" t="s">
        <v>102</v>
      </c>
      <c r="C458" s="240">
        <v>15</v>
      </c>
      <c r="D458" s="240" t="s">
        <v>98</v>
      </c>
      <c r="E458" s="241">
        <v>150</v>
      </c>
      <c r="F458" s="241">
        <f t="shared" si="56"/>
        <v>2250</v>
      </c>
      <c r="G458" s="241">
        <v>80</v>
      </c>
      <c r="H458" s="241">
        <f t="shared" si="57"/>
        <v>1200</v>
      </c>
      <c r="I458" s="241">
        <f t="shared" si="58"/>
        <v>3450</v>
      </c>
      <c r="J458" s="242"/>
    </row>
    <row r="459" spans="1:10" ht="24.95" customHeight="1" x14ac:dyDescent="0.2">
      <c r="A459" s="239" t="s">
        <v>536</v>
      </c>
      <c r="B459" s="144" t="s">
        <v>103</v>
      </c>
      <c r="C459" s="240">
        <v>3</v>
      </c>
      <c r="D459" s="240" t="s">
        <v>98</v>
      </c>
      <c r="E459" s="241">
        <v>300</v>
      </c>
      <c r="F459" s="241">
        <f t="shared" si="56"/>
        <v>900</v>
      </c>
      <c r="G459" s="241">
        <v>150</v>
      </c>
      <c r="H459" s="241">
        <f t="shared" si="57"/>
        <v>450</v>
      </c>
      <c r="I459" s="241">
        <f t="shared" si="58"/>
        <v>1350</v>
      </c>
      <c r="J459" s="242"/>
    </row>
    <row r="460" spans="1:10" ht="24.95" customHeight="1" x14ac:dyDescent="0.2">
      <c r="A460" s="239" t="s">
        <v>537</v>
      </c>
      <c r="B460" s="144" t="s">
        <v>139</v>
      </c>
      <c r="C460" s="240">
        <v>15</v>
      </c>
      <c r="D460" s="240" t="s">
        <v>98</v>
      </c>
      <c r="E460" s="241">
        <v>750</v>
      </c>
      <c r="F460" s="241">
        <f t="shared" si="56"/>
        <v>11250</v>
      </c>
      <c r="G460" s="241">
        <v>180</v>
      </c>
      <c r="H460" s="241">
        <f t="shared" si="57"/>
        <v>2700</v>
      </c>
      <c r="I460" s="241">
        <f t="shared" si="58"/>
        <v>13950</v>
      </c>
      <c r="J460" s="242"/>
    </row>
    <row r="461" spans="1:10" ht="24.95" customHeight="1" x14ac:dyDescent="0.2">
      <c r="A461" s="239" t="s">
        <v>538</v>
      </c>
      <c r="B461" s="144" t="s">
        <v>140</v>
      </c>
      <c r="C461" s="240">
        <v>3</v>
      </c>
      <c r="D461" s="240" t="s">
        <v>98</v>
      </c>
      <c r="E461" s="241">
        <v>750</v>
      </c>
      <c r="F461" s="241">
        <f t="shared" si="56"/>
        <v>2250</v>
      </c>
      <c r="G461" s="241">
        <v>180</v>
      </c>
      <c r="H461" s="241">
        <f t="shared" si="57"/>
        <v>540</v>
      </c>
      <c r="I461" s="241">
        <f t="shared" si="58"/>
        <v>2790</v>
      </c>
      <c r="J461" s="242"/>
    </row>
    <row r="462" spans="1:10" ht="24.95" customHeight="1" x14ac:dyDescent="0.2">
      <c r="A462" s="239" t="s">
        <v>539</v>
      </c>
      <c r="B462" s="276" t="s">
        <v>104</v>
      </c>
      <c r="C462" s="240">
        <v>1</v>
      </c>
      <c r="D462" s="240" t="s">
        <v>6</v>
      </c>
      <c r="E462" s="241">
        <v>600</v>
      </c>
      <c r="F462" s="241">
        <f t="shared" si="56"/>
        <v>600</v>
      </c>
      <c r="G462" s="241">
        <v>200</v>
      </c>
      <c r="H462" s="241">
        <f t="shared" si="57"/>
        <v>200</v>
      </c>
      <c r="I462" s="241">
        <f t="shared" si="58"/>
        <v>800</v>
      </c>
      <c r="J462" s="242"/>
    </row>
    <row r="463" spans="1:10" ht="24.95" customHeight="1" x14ac:dyDescent="0.2">
      <c r="A463" s="239" t="s">
        <v>540</v>
      </c>
      <c r="B463" s="243" t="s">
        <v>642</v>
      </c>
      <c r="C463" s="240">
        <v>1</v>
      </c>
      <c r="D463" s="240" t="s">
        <v>6</v>
      </c>
      <c r="E463" s="241">
        <v>3200</v>
      </c>
      <c r="F463" s="241">
        <f t="shared" si="56"/>
        <v>3200</v>
      </c>
      <c r="G463" s="241">
        <v>500</v>
      </c>
      <c r="H463" s="241">
        <f t="shared" si="57"/>
        <v>500</v>
      </c>
      <c r="I463" s="241">
        <f t="shared" si="58"/>
        <v>3700</v>
      </c>
      <c r="J463" s="242"/>
    </row>
    <row r="464" spans="1:10" ht="24.95" customHeight="1" x14ac:dyDescent="0.2">
      <c r="A464" s="239" t="s">
        <v>541</v>
      </c>
      <c r="B464" s="243" t="s">
        <v>147</v>
      </c>
      <c r="C464" s="240">
        <v>1</v>
      </c>
      <c r="D464" s="240" t="s">
        <v>6</v>
      </c>
      <c r="E464" s="241">
        <v>6500</v>
      </c>
      <c r="F464" s="241">
        <f t="shared" si="56"/>
        <v>6500</v>
      </c>
      <c r="G464" s="241">
        <f t="shared" ref="G464" si="59">SUM(E464)*0.15</f>
        <v>975</v>
      </c>
      <c r="H464" s="241">
        <f t="shared" si="57"/>
        <v>975</v>
      </c>
      <c r="I464" s="241">
        <f t="shared" si="58"/>
        <v>7475</v>
      </c>
      <c r="J464" s="242"/>
    </row>
    <row r="465" spans="1:18" ht="24.95" customHeight="1" x14ac:dyDescent="0.2">
      <c r="A465" s="239" t="s">
        <v>542</v>
      </c>
      <c r="B465" s="243" t="s">
        <v>105</v>
      </c>
      <c r="C465" s="240">
        <v>1</v>
      </c>
      <c r="D465" s="240" t="s">
        <v>6</v>
      </c>
      <c r="E465" s="241">
        <v>1500</v>
      </c>
      <c r="F465" s="241">
        <f t="shared" si="56"/>
        <v>1500</v>
      </c>
      <c r="G465" s="241">
        <v>200</v>
      </c>
      <c r="H465" s="241">
        <f t="shared" si="57"/>
        <v>200</v>
      </c>
      <c r="I465" s="241">
        <f t="shared" si="58"/>
        <v>1700</v>
      </c>
      <c r="J465" s="242"/>
    </row>
    <row r="466" spans="1:18" ht="24.95" customHeight="1" x14ac:dyDescent="0.2">
      <c r="A466" s="239" t="s">
        <v>543</v>
      </c>
      <c r="B466" s="243" t="s">
        <v>106</v>
      </c>
      <c r="C466" s="240">
        <v>1</v>
      </c>
      <c r="D466" s="240" t="s">
        <v>6</v>
      </c>
      <c r="E466" s="241">
        <v>1500</v>
      </c>
      <c r="F466" s="241">
        <f t="shared" si="56"/>
        <v>1500</v>
      </c>
      <c r="G466" s="241">
        <v>300</v>
      </c>
      <c r="H466" s="241">
        <f t="shared" si="57"/>
        <v>300</v>
      </c>
      <c r="I466" s="241">
        <f t="shared" si="58"/>
        <v>1800</v>
      </c>
      <c r="J466" s="242"/>
    </row>
    <row r="467" spans="1:18" ht="24.95" customHeight="1" x14ac:dyDescent="0.2">
      <c r="A467" s="239" t="s">
        <v>544</v>
      </c>
      <c r="B467" s="144" t="s">
        <v>643</v>
      </c>
      <c r="C467" s="240">
        <v>1</v>
      </c>
      <c r="D467" s="240" t="s">
        <v>6</v>
      </c>
      <c r="E467" s="241">
        <v>20000</v>
      </c>
      <c r="F467" s="241">
        <f t="shared" si="56"/>
        <v>20000</v>
      </c>
      <c r="G467" s="241">
        <f t="shared" ref="G467" si="60">SUM(E467)*0.15</f>
        <v>3000</v>
      </c>
      <c r="H467" s="241">
        <f t="shared" si="57"/>
        <v>3000</v>
      </c>
      <c r="I467" s="241">
        <f t="shared" si="58"/>
        <v>23000</v>
      </c>
      <c r="J467" s="242"/>
    </row>
    <row r="468" spans="1:18" ht="24.95" customHeight="1" x14ac:dyDescent="0.2">
      <c r="A468" s="239" t="s">
        <v>545</v>
      </c>
      <c r="B468" s="144" t="s">
        <v>107</v>
      </c>
      <c r="C468" s="240">
        <v>1</v>
      </c>
      <c r="D468" s="240" t="s">
        <v>6</v>
      </c>
      <c r="E468" s="241">
        <v>700</v>
      </c>
      <c r="F468" s="241">
        <f t="shared" si="56"/>
        <v>700</v>
      </c>
      <c r="G468" s="241">
        <v>100</v>
      </c>
      <c r="H468" s="241">
        <f t="shared" si="57"/>
        <v>100</v>
      </c>
      <c r="I468" s="241">
        <f t="shared" si="58"/>
        <v>800</v>
      </c>
      <c r="J468" s="242"/>
    </row>
    <row r="469" spans="1:18" ht="24.95" customHeight="1" x14ac:dyDescent="0.2">
      <c r="A469" s="239" t="s">
        <v>546</v>
      </c>
      <c r="B469" s="144" t="s">
        <v>108</v>
      </c>
      <c r="C469" s="240">
        <v>1</v>
      </c>
      <c r="D469" s="240" t="s">
        <v>84</v>
      </c>
      <c r="E469" s="241">
        <v>300</v>
      </c>
      <c r="F469" s="241">
        <f t="shared" si="56"/>
        <v>300</v>
      </c>
      <c r="G469" s="241">
        <v>100</v>
      </c>
      <c r="H469" s="241">
        <f t="shared" si="57"/>
        <v>100</v>
      </c>
      <c r="I469" s="241">
        <f t="shared" si="58"/>
        <v>400</v>
      </c>
      <c r="J469" s="242"/>
    </row>
    <row r="470" spans="1:18" s="286" customFormat="1" ht="24.95" customHeight="1" x14ac:dyDescent="0.2">
      <c r="A470" s="239" t="s">
        <v>547</v>
      </c>
      <c r="B470" s="243" t="s">
        <v>154</v>
      </c>
      <c r="C470" s="240">
        <v>3</v>
      </c>
      <c r="D470" s="240" t="s">
        <v>98</v>
      </c>
      <c r="E470" s="241">
        <v>320</v>
      </c>
      <c r="F470" s="241">
        <f t="shared" si="56"/>
        <v>960</v>
      </c>
      <c r="G470" s="241">
        <v>55</v>
      </c>
      <c r="H470" s="241">
        <f t="shared" si="57"/>
        <v>165</v>
      </c>
      <c r="I470" s="241">
        <f t="shared" si="58"/>
        <v>1125</v>
      </c>
      <c r="J470" s="242"/>
      <c r="K470" s="74"/>
      <c r="L470" s="232"/>
      <c r="M470" s="274"/>
      <c r="N470" s="274"/>
      <c r="O470" s="274"/>
      <c r="P470" s="274"/>
      <c r="Q470" s="274"/>
      <c r="R470" s="274"/>
    </row>
    <row r="471" spans="1:18" s="286" customFormat="1" ht="24.95" customHeight="1" x14ac:dyDescent="0.2">
      <c r="A471" s="239" t="s">
        <v>548</v>
      </c>
      <c r="B471" s="243" t="s">
        <v>155</v>
      </c>
      <c r="C471" s="240">
        <v>2</v>
      </c>
      <c r="D471" s="240" t="s">
        <v>156</v>
      </c>
      <c r="E471" s="241">
        <v>600</v>
      </c>
      <c r="F471" s="241">
        <f t="shared" si="56"/>
        <v>1200</v>
      </c>
      <c r="G471" s="241">
        <v>100</v>
      </c>
      <c r="H471" s="241">
        <f t="shared" si="57"/>
        <v>200</v>
      </c>
      <c r="I471" s="241">
        <f t="shared" si="58"/>
        <v>1400</v>
      </c>
      <c r="J471" s="242"/>
      <c r="K471" s="74"/>
      <c r="L471" s="232"/>
      <c r="M471" s="274"/>
      <c r="N471" s="274"/>
      <c r="O471" s="274"/>
      <c r="P471" s="274"/>
      <c r="Q471" s="274"/>
      <c r="R471" s="274"/>
    </row>
    <row r="472" spans="1:18" ht="24.95" customHeight="1" x14ac:dyDescent="0.2">
      <c r="A472" s="239" t="s">
        <v>550</v>
      </c>
      <c r="B472" s="243" t="s">
        <v>157</v>
      </c>
      <c r="C472" s="240">
        <v>1</v>
      </c>
      <c r="D472" s="240" t="s">
        <v>6</v>
      </c>
      <c r="E472" s="241">
        <v>300</v>
      </c>
      <c r="F472" s="241">
        <f t="shared" si="56"/>
        <v>300</v>
      </c>
      <c r="G472" s="241">
        <v>100</v>
      </c>
      <c r="H472" s="241">
        <f t="shared" si="57"/>
        <v>100</v>
      </c>
      <c r="I472" s="241">
        <f t="shared" si="58"/>
        <v>400</v>
      </c>
      <c r="J472" s="242"/>
    </row>
    <row r="473" spans="1:18" ht="24.95" customHeight="1" x14ac:dyDescent="0.2">
      <c r="A473" s="239" t="s">
        <v>644</v>
      </c>
      <c r="B473" s="243" t="s">
        <v>549</v>
      </c>
      <c r="C473" s="240">
        <v>3</v>
      </c>
      <c r="D473" s="240" t="s">
        <v>87</v>
      </c>
      <c r="E473" s="241">
        <v>500</v>
      </c>
      <c r="F473" s="241">
        <f t="shared" si="56"/>
        <v>1500</v>
      </c>
      <c r="G473" s="241">
        <v>200</v>
      </c>
      <c r="H473" s="241">
        <f t="shared" si="57"/>
        <v>600</v>
      </c>
      <c r="I473" s="241">
        <f t="shared" si="58"/>
        <v>2100</v>
      </c>
      <c r="J473" s="242"/>
      <c r="K473" s="124"/>
      <c r="L473" s="236"/>
      <c r="M473" s="286"/>
      <c r="N473" s="286"/>
      <c r="O473" s="286"/>
    </row>
    <row r="474" spans="1:18" s="286" customFormat="1" ht="24.95" customHeight="1" x14ac:dyDescent="0.2">
      <c r="A474" s="239" t="s">
        <v>645</v>
      </c>
      <c r="B474" s="144" t="s">
        <v>224</v>
      </c>
      <c r="C474" s="240">
        <v>1</v>
      </c>
      <c r="D474" s="240" t="s">
        <v>6</v>
      </c>
      <c r="E474" s="241">
        <v>8500</v>
      </c>
      <c r="F474" s="241">
        <f t="shared" si="56"/>
        <v>8500</v>
      </c>
      <c r="G474" s="241">
        <f>SUM(E474)*0.3</f>
        <v>2550</v>
      </c>
      <c r="H474" s="241">
        <f t="shared" si="57"/>
        <v>2550</v>
      </c>
      <c r="I474" s="241">
        <f t="shared" si="58"/>
        <v>11050</v>
      </c>
      <c r="J474" s="242"/>
      <c r="K474" s="124"/>
      <c r="L474" s="236"/>
      <c r="P474" s="274"/>
      <c r="Q474" s="274"/>
      <c r="R474" s="274"/>
    </row>
    <row r="475" spans="1:18" ht="24.95" customHeight="1" x14ac:dyDescent="0.2">
      <c r="A475" s="277"/>
      <c r="B475" s="278" t="s">
        <v>646</v>
      </c>
      <c r="C475" s="279"/>
      <c r="D475" s="279"/>
      <c r="E475" s="280"/>
      <c r="F475" s="280">
        <f>SUM(F444:F474)</f>
        <v>84660</v>
      </c>
      <c r="G475" s="280"/>
      <c r="H475" s="280">
        <f t="shared" ref="H475:I475" si="61">SUM(H444:H474)</f>
        <v>32080</v>
      </c>
      <c r="I475" s="280">
        <f t="shared" si="61"/>
        <v>116740</v>
      </c>
      <c r="J475" s="281"/>
      <c r="L475" s="236">
        <f>SUM(F475,H475)</f>
        <v>116740</v>
      </c>
    </row>
    <row r="476" spans="1:18" ht="24.95" customHeight="1" x14ac:dyDescent="0.2">
      <c r="A476" s="259">
        <v>6</v>
      </c>
      <c r="B476" s="260" t="s">
        <v>551</v>
      </c>
      <c r="C476" s="261"/>
      <c r="D476" s="261"/>
      <c r="E476" s="262"/>
      <c r="F476" s="262"/>
      <c r="G476" s="262"/>
      <c r="H476" s="262"/>
      <c r="I476" s="262"/>
      <c r="J476" s="263"/>
    </row>
    <row r="477" spans="1:18" ht="24.95" customHeight="1" x14ac:dyDescent="0.2">
      <c r="A477" s="259">
        <v>6.1</v>
      </c>
      <c r="B477" s="260" t="s">
        <v>552</v>
      </c>
      <c r="C477" s="261"/>
      <c r="D477" s="261"/>
      <c r="E477" s="262"/>
      <c r="F477" s="262">
        <f t="shared" ref="F477:F519" si="62">SUM(E477)*C477</f>
        <v>0</v>
      </c>
      <c r="G477" s="262"/>
      <c r="H477" s="262"/>
      <c r="I477" s="262"/>
      <c r="J477" s="263"/>
      <c r="K477" s="124"/>
      <c r="L477" s="236"/>
      <c r="M477" s="286"/>
      <c r="N477" s="286"/>
      <c r="O477" s="286"/>
      <c r="P477" s="286"/>
      <c r="Q477" s="286"/>
      <c r="R477" s="286"/>
    </row>
    <row r="478" spans="1:18" ht="24.95" customHeight="1" x14ac:dyDescent="0.2">
      <c r="A478" s="239" t="s">
        <v>553</v>
      </c>
      <c r="B478" s="144" t="s">
        <v>126</v>
      </c>
      <c r="C478" s="240">
        <v>1</v>
      </c>
      <c r="D478" s="240" t="s">
        <v>99</v>
      </c>
      <c r="E478" s="241">
        <v>0</v>
      </c>
      <c r="F478" s="241">
        <f t="shared" si="62"/>
        <v>0</v>
      </c>
      <c r="G478" s="241">
        <v>500</v>
      </c>
      <c r="H478" s="241">
        <f t="shared" ref="H478:H519" si="63">SUM(G478)*C478</f>
        <v>500</v>
      </c>
      <c r="I478" s="241">
        <f t="shared" ref="I478:I519" si="64">SUM(H478,F478)</f>
        <v>500</v>
      </c>
      <c r="J478" s="242"/>
      <c r="P478" s="286"/>
      <c r="Q478" s="286"/>
      <c r="R478" s="286"/>
    </row>
    <row r="479" spans="1:18" ht="24.95" customHeight="1" x14ac:dyDescent="0.2">
      <c r="A479" s="239" t="s">
        <v>554</v>
      </c>
      <c r="B479" s="144" t="s">
        <v>100</v>
      </c>
      <c r="C479" s="240">
        <v>29</v>
      </c>
      <c r="D479" s="240" t="s">
        <v>98</v>
      </c>
      <c r="E479" s="241">
        <v>0</v>
      </c>
      <c r="F479" s="241">
        <f t="shared" si="62"/>
        <v>0</v>
      </c>
      <c r="G479" s="241">
        <v>100</v>
      </c>
      <c r="H479" s="241">
        <f t="shared" si="63"/>
        <v>2900</v>
      </c>
      <c r="I479" s="241">
        <f t="shared" si="64"/>
        <v>2900</v>
      </c>
      <c r="J479" s="242"/>
    </row>
    <row r="480" spans="1:18" ht="24.95" customHeight="1" x14ac:dyDescent="0.2">
      <c r="A480" s="239" t="s">
        <v>555</v>
      </c>
      <c r="B480" s="144" t="s">
        <v>101</v>
      </c>
      <c r="C480" s="240">
        <v>6</v>
      </c>
      <c r="D480" s="240" t="s">
        <v>98</v>
      </c>
      <c r="E480" s="241">
        <v>0</v>
      </c>
      <c r="F480" s="241">
        <f t="shared" si="62"/>
        <v>0</v>
      </c>
      <c r="G480" s="241">
        <v>250</v>
      </c>
      <c r="H480" s="241">
        <f t="shared" si="63"/>
        <v>1500</v>
      </c>
      <c r="I480" s="241">
        <f t="shared" si="64"/>
        <v>1500</v>
      </c>
      <c r="J480" s="242"/>
    </row>
    <row r="481" spans="1:18" ht="24.95" customHeight="1" x14ac:dyDescent="0.2">
      <c r="A481" s="239" t="s">
        <v>556</v>
      </c>
      <c r="B481" s="144" t="s">
        <v>127</v>
      </c>
      <c r="C481" s="240">
        <v>1</v>
      </c>
      <c r="D481" s="240" t="s">
        <v>6</v>
      </c>
      <c r="E481" s="241">
        <v>0</v>
      </c>
      <c r="F481" s="241">
        <f t="shared" si="62"/>
        <v>0</v>
      </c>
      <c r="G481" s="241">
        <v>500</v>
      </c>
      <c r="H481" s="241">
        <f t="shared" si="63"/>
        <v>500</v>
      </c>
      <c r="I481" s="241">
        <f t="shared" si="64"/>
        <v>500</v>
      </c>
      <c r="J481" s="242"/>
      <c r="P481" s="286"/>
      <c r="Q481" s="286"/>
      <c r="R481" s="286"/>
    </row>
    <row r="482" spans="1:18" ht="24.95" customHeight="1" x14ac:dyDescent="0.2">
      <c r="A482" s="239" t="s">
        <v>557</v>
      </c>
      <c r="B482" s="144" t="s">
        <v>97</v>
      </c>
      <c r="C482" s="240">
        <v>6</v>
      </c>
      <c r="D482" s="240" t="s">
        <v>98</v>
      </c>
      <c r="E482" s="241">
        <v>0</v>
      </c>
      <c r="F482" s="241">
        <f t="shared" si="62"/>
        <v>0</v>
      </c>
      <c r="G482" s="241">
        <v>50</v>
      </c>
      <c r="H482" s="241">
        <f t="shared" si="63"/>
        <v>300</v>
      </c>
      <c r="I482" s="241">
        <f t="shared" si="64"/>
        <v>300</v>
      </c>
      <c r="J482" s="242"/>
    </row>
    <row r="483" spans="1:18" ht="24.95" customHeight="1" x14ac:dyDescent="0.2">
      <c r="A483" s="239" t="s">
        <v>558</v>
      </c>
      <c r="B483" s="144" t="s">
        <v>559</v>
      </c>
      <c r="C483" s="240">
        <v>1</v>
      </c>
      <c r="D483" s="240" t="s">
        <v>99</v>
      </c>
      <c r="E483" s="241">
        <v>0</v>
      </c>
      <c r="F483" s="241">
        <f t="shared" si="62"/>
        <v>0</v>
      </c>
      <c r="G483" s="241">
        <v>3000</v>
      </c>
      <c r="H483" s="241">
        <f t="shared" si="63"/>
        <v>3000</v>
      </c>
      <c r="I483" s="241">
        <f t="shared" si="64"/>
        <v>3000</v>
      </c>
      <c r="J483" s="242"/>
    </row>
    <row r="484" spans="1:18" ht="24.95" customHeight="1" x14ac:dyDescent="0.2">
      <c r="A484" s="239" t="s">
        <v>560</v>
      </c>
      <c r="B484" s="144" t="s">
        <v>130</v>
      </c>
      <c r="C484" s="241">
        <v>1</v>
      </c>
      <c r="D484" s="240" t="s">
        <v>99</v>
      </c>
      <c r="E484" s="241">
        <v>0</v>
      </c>
      <c r="F484" s="241">
        <f t="shared" si="62"/>
        <v>0</v>
      </c>
      <c r="G484" s="241">
        <v>1000</v>
      </c>
      <c r="H484" s="241">
        <f t="shared" si="63"/>
        <v>1000</v>
      </c>
      <c r="I484" s="241">
        <f t="shared" si="64"/>
        <v>1000</v>
      </c>
      <c r="J484" s="242"/>
    </row>
    <row r="485" spans="1:18" ht="24.95" customHeight="1" x14ac:dyDescent="0.2">
      <c r="A485" s="239" t="s">
        <v>561</v>
      </c>
      <c r="B485" s="243" t="s">
        <v>131</v>
      </c>
      <c r="C485" s="240">
        <v>1</v>
      </c>
      <c r="D485" s="240" t="s">
        <v>99</v>
      </c>
      <c r="E485" s="241">
        <v>0</v>
      </c>
      <c r="F485" s="241">
        <f t="shared" si="62"/>
        <v>0</v>
      </c>
      <c r="G485" s="241">
        <v>1000</v>
      </c>
      <c r="H485" s="241">
        <f t="shared" si="63"/>
        <v>1000</v>
      </c>
      <c r="I485" s="241">
        <f t="shared" si="64"/>
        <v>1000</v>
      </c>
      <c r="J485" s="242"/>
    </row>
    <row r="486" spans="1:18" ht="24.95" customHeight="1" x14ac:dyDescent="0.2">
      <c r="A486" s="239" t="s">
        <v>562</v>
      </c>
      <c r="B486" s="243" t="s">
        <v>132</v>
      </c>
      <c r="C486" s="240">
        <v>15</v>
      </c>
      <c r="D486" s="240" t="s">
        <v>98</v>
      </c>
      <c r="E486" s="241">
        <v>450</v>
      </c>
      <c r="F486" s="241">
        <f t="shared" si="62"/>
        <v>6750</v>
      </c>
      <c r="G486" s="241">
        <v>250</v>
      </c>
      <c r="H486" s="241">
        <f t="shared" si="63"/>
        <v>3750</v>
      </c>
      <c r="I486" s="241">
        <f t="shared" si="64"/>
        <v>10500</v>
      </c>
      <c r="J486" s="242"/>
    </row>
    <row r="487" spans="1:18" ht="24.95" customHeight="1" x14ac:dyDescent="0.2">
      <c r="A487" s="239" t="s">
        <v>563</v>
      </c>
      <c r="B487" s="243" t="s">
        <v>133</v>
      </c>
      <c r="C487" s="240">
        <v>1</v>
      </c>
      <c r="D487" s="240" t="s">
        <v>99</v>
      </c>
      <c r="E487" s="241">
        <v>1000</v>
      </c>
      <c r="F487" s="241">
        <f t="shared" si="62"/>
        <v>1000</v>
      </c>
      <c r="G487" s="241">
        <v>250</v>
      </c>
      <c r="H487" s="241">
        <f t="shared" si="63"/>
        <v>250</v>
      </c>
      <c r="I487" s="241">
        <f t="shared" si="64"/>
        <v>1250</v>
      </c>
      <c r="J487" s="242"/>
    </row>
    <row r="488" spans="1:18" ht="24.95" customHeight="1" x14ac:dyDescent="0.2">
      <c r="A488" s="239" t="s">
        <v>564</v>
      </c>
      <c r="B488" s="144" t="s">
        <v>186</v>
      </c>
      <c r="C488" s="240">
        <v>1</v>
      </c>
      <c r="D488" s="240" t="s">
        <v>151</v>
      </c>
      <c r="E488" s="241">
        <v>0</v>
      </c>
      <c r="F488" s="241">
        <f t="shared" si="62"/>
        <v>0</v>
      </c>
      <c r="G488" s="241">
        <v>500</v>
      </c>
      <c r="H488" s="241">
        <f t="shared" si="63"/>
        <v>500</v>
      </c>
      <c r="I488" s="241">
        <f t="shared" si="64"/>
        <v>500</v>
      </c>
      <c r="J488" s="242"/>
    </row>
    <row r="489" spans="1:18" ht="24.95" customHeight="1" x14ac:dyDescent="0.2">
      <c r="A489" s="239" t="s">
        <v>565</v>
      </c>
      <c r="B489" s="144" t="s">
        <v>166</v>
      </c>
      <c r="C489" s="240">
        <v>1</v>
      </c>
      <c r="D489" s="240" t="s">
        <v>99</v>
      </c>
      <c r="E489" s="241">
        <v>0</v>
      </c>
      <c r="F489" s="241">
        <f t="shared" si="62"/>
        <v>0</v>
      </c>
      <c r="G489" s="241">
        <v>2000</v>
      </c>
      <c r="H489" s="241">
        <f t="shared" si="63"/>
        <v>2000</v>
      </c>
      <c r="I489" s="241">
        <f t="shared" si="64"/>
        <v>2000</v>
      </c>
      <c r="J489" s="242"/>
    </row>
    <row r="490" spans="1:18" ht="24.95" customHeight="1" x14ac:dyDescent="0.2">
      <c r="A490" s="239" t="s">
        <v>566</v>
      </c>
      <c r="B490" s="144" t="s">
        <v>135</v>
      </c>
      <c r="C490" s="240">
        <v>1</v>
      </c>
      <c r="D490" s="240" t="s">
        <v>99</v>
      </c>
      <c r="E490" s="241">
        <v>10000</v>
      </c>
      <c r="F490" s="241">
        <f t="shared" si="62"/>
        <v>10000</v>
      </c>
      <c r="G490" s="241">
        <v>3000</v>
      </c>
      <c r="H490" s="241">
        <f t="shared" si="63"/>
        <v>3000</v>
      </c>
      <c r="I490" s="241">
        <f t="shared" si="64"/>
        <v>13000</v>
      </c>
      <c r="J490" s="242" t="s">
        <v>648</v>
      </c>
    </row>
    <row r="491" spans="1:18" ht="24.95" customHeight="1" x14ac:dyDescent="0.2">
      <c r="A491" s="239" t="s">
        <v>567</v>
      </c>
      <c r="B491" s="144" t="s">
        <v>136</v>
      </c>
      <c r="C491" s="241">
        <v>1</v>
      </c>
      <c r="D491" s="240" t="s">
        <v>99</v>
      </c>
      <c r="E491" s="241">
        <v>4000</v>
      </c>
      <c r="F491" s="241">
        <f t="shared" si="62"/>
        <v>4000</v>
      </c>
      <c r="G491" s="241">
        <v>2000</v>
      </c>
      <c r="H491" s="241">
        <f t="shared" si="63"/>
        <v>2000</v>
      </c>
      <c r="I491" s="241">
        <f t="shared" si="64"/>
        <v>6000</v>
      </c>
      <c r="J491" s="242" t="s">
        <v>648</v>
      </c>
    </row>
    <row r="492" spans="1:18" ht="24.95" customHeight="1" x14ac:dyDescent="0.2">
      <c r="A492" s="283" t="s">
        <v>568</v>
      </c>
      <c r="B492" s="265" t="s">
        <v>137</v>
      </c>
      <c r="C492" s="266">
        <v>1</v>
      </c>
      <c r="D492" s="266" t="s">
        <v>99</v>
      </c>
      <c r="E492" s="267">
        <v>6000</v>
      </c>
      <c r="F492" s="241">
        <f t="shared" si="62"/>
        <v>6000</v>
      </c>
      <c r="G492" s="267">
        <v>3000</v>
      </c>
      <c r="H492" s="241">
        <f t="shared" si="63"/>
        <v>3000</v>
      </c>
      <c r="I492" s="241">
        <f t="shared" si="64"/>
        <v>9000</v>
      </c>
      <c r="J492" s="242" t="s">
        <v>648</v>
      </c>
    </row>
    <row r="493" spans="1:18" ht="24.95" customHeight="1" x14ac:dyDescent="0.2">
      <c r="A493" s="239" t="s">
        <v>569</v>
      </c>
      <c r="B493" s="276" t="s">
        <v>138</v>
      </c>
      <c r="C493" s="240">
        <v>1</v>
      </c>
      <c r="D493" s="240" t="s">
        <v>99</v>
      </c>
      <c r="E493" s="241">
        <v>2000</v>
      </c>
      <c r="F493" s="241">
        <f t="shared" si="62"/>
        <v>2000</v>
      </c>
      <c r="G493" s="241">
        <v>1000</v>
      </c>
      <c r="H493" s="241">
        <f t="shared" si="63"/>
        <v>1000</v>
      </c>
      <c r="I493" s="241">
        <f t="shared" si="64"/>
        <v>3000</v>
      </c>
      <c r="J493" s="242" t="s">
        <v>648</v>
      </c>
    </row>
    <row r="494" spans="1:18" ht="24.95" customHeight="1" x14ac:dyDescent="0.2">
      <c r="A494" s="239" t="s">
        <v>570</v>
      </c>
      <c r="B494" s="243" t="s">
        <v>102</v>
      </c>
      <c r="C494" s="240">
        <v>23</v>
      </c>
      <c r="D494" s="240" t="s">
        <v>98</v>
      </c>
      <c r="E494" s="241">
        <v>150</v>
      </c>
      <c r="F494" s="241">
        <f t="shared" si="62"/>
        <v>3450</v>
      </c>
      <c r="G494" s="241">
        <v>80</v>
      </c>
      <c r="H494" s="241">
        <f t="shared" si="63"/>
        <v>1840</v>
      </c>
      <c r="I494" s="241">
        <f t="shared" si="64"/>
        <v>5290</v>
      </c>
      <c r="J494" s="242"/>
    </row>
    <row r="495" spans="1:18" ht="24.95" customHeight="1" x14ac:dyDescent="0.2">
      <c r="A495" s="239" t="s">
        <v>571</v>
      </c>
      <c r="B495" s="243" t="s">
        <v>103</v>
      </c>
      <c r="C495" s="240">
        <v>6</v>
      </c>
      <c r="D495" s="240" t="s">
        <v>98</v>
      </c>
      <c r="E495" s="241">
        <v>300</v>
      </c>
      <c r="F495" s="241">
        <f t="shared" si="62"/>
        <v>1800</v>
      </c>
      <c r="G495" s="241">
        <v>150</v>
      </c>
      <c r="H495" s="241">
        <f t="shared" si="63"/>
        <v>900</v>
      </c>
      <c r="I495" s="241">
        <f t="shared" si="64"/>
        <v>2700</v>
      </c>
      <c r="J495" s="242"/>
    </row>
    <row r="496" spans="1:18" ht="24.95" customHeight="1" x14ac:dyDescent="0.2">
      <c r="A496" s="239" t="s">
        <v>572</v>
      </c>
      <c r="B496" s="243" t="s">
        <v>139</v>
      </c>
      <c r="C496" s="240">
        <v>23</v>
      </c>
      <c r="D496" s="240" t="s">
        <v>98</v>
      </c>
      <c r="E496" s="241">
        <v>750</v>
      </c>
      <c r="F496" s="241">
        <f t="shared" si="62"/>
        <v>17250</v>
      </c>
      <c r="G496" s="241">
        <v>180</v>
      </c>
      <c r="H496" s="241">
        <f t="shared" si="63"/>
        <v>4140</v>
      </c>
      <c r="I496" s="241">
        <f t="shared" si="64"/>
        <v>21390</v>
      </c>
      <c r="J496" s="242"/>
    </row>
    <row r="497" spans="1:18" ht="24.95" customHeight="1" x14ac:dyDescent="0.2">
      <c r="A497" s="239" t="s">
        <v>573</v>
      </c>
      <c r="B497" s="243" t="s">
        <v>140</v>
      </c>
      <c r="C497" s="240">
        <v>6</v>
      </c>
      <c r="D497" s="240" t="s">
        <v>98</v>
      </c>
      <c r="E497" s="241">
        <v>750</v>
      </c>
      <c r="F497" s="241">
        <f t="shared" si="62"/>
        <v>4500</v>
      </c>
      <c r="G497" s="241">
        <v>180</v>
      </c>
      <c r="H497" s="241">
        <f t="shared" si="63"/>
        <v>1080</v>
      </c>
      <c r="I497" s="241">
        <f t="shared" si="64"/>
        <v>5580</v>
      </c>
      <c r="J497" s="242"/>
    </row>
    <row r="498" spans="1:18" ht="24.95" customHeight="1" x14ac:dyDescent="0.2">
      <c r="A498" s="239" t="s">
        <v>574</v>
      </c>
      <c r="B498" s="144" t="s">
        <v>104</v>
      </c>
      <c r="C498" s="240">
        <v>2</v>
      </c>
      <c r="D498" s="240" t="s">
        <v>6</v>
      </c>
      <c r="E498" s="241">
        <v>600</v>
      </c>
      <c r="F498" s="241">
        <f t="shared" si="62"/>
        <v>1200</v>
      </c>
      <c r="G498" s="241">
        <v>200</v>
      </c>
      <c r="H498" s="241">
        <f t="shared" si="63"/>
        <v>400</v>
      </c>
      <c r="I498" s="241">
        <f t="shared" si="64"/>
        <v>1600</v>
      </c>
      <c r="J498" s="242"/>
    </row>
    <row r="499" spans="1:18" s="286" customFormat="1" ht="24.95" customHeight="1" x14ac:dyDescent="0.2">
      <c r="A499" s="239" t="s">
        <v>575</v>
      </c>
      <c r="B499" s="144" t="s">
        <v>576</v>
      </c>
      <c r="C499" s="240">
        <v>1</v>
      </c>
      <c r="D499" s="240" t="s">
        <v>6</v>
      </c>
      <c r="E499" s="241">
        <v>12000</v>
      </c>
      <c r="F499" s="241">
        <f t="shared" si="62"/>
        <v>12000</v>
      </c>
      <c r="G499" s="241">
        <f>SUM(E499)*0.3</f>
        <v>3600</v>
      </c>
      <c r="H499" s="241">
        <f t="shared" si="63"/>
        <v>3600</v>
      </c>
      <c r="I499" s="241">
        <f t="shared" si="64"/>
        <v>15600</v>
      </c>
      <c r="J499" s="242"/>
      <c r="K499" s="74"/>
      <c r="L499" s="232"/>
      <c r="M499" s="274"/>
      <c r="N499" s="274"/>
      <c r="O499" s="274"/>
      <c r="P499" s="274"/>
      <c r="Q499" s="274"/>
      <c r="R499" s="274"/>
    </row>
    <row r="500" spans="1:18" ht="24.95" customHeight="1" x14ac:dyDescent="0.2">
      <c r="A500" s="239" t="s">
        <v>577</v>
      </c>
      <c r="B500" s="144" t="s">
        <v>200</v>
      </c>
      <c r="C500" s="240">
        <v>1</v>
      </c>
      <c r="D500" s="240" t="s">
        <v>6</v>
      </c>
      <c r="E500" s="241">
        <v>1000</v>
      </c>
      <c r="F500" s="241">
        <f t="shared" si="62"/>
        <v>1000</v>
      </c>
      <c r="G500" s="241">
        <v>500</v>
      </c>
      <c r="H500" s="241">
        <f t="shared" si="63"/>
        <v>500</v>
      </c>
      <c r="I500" s="241">
        <f t="shared" si="64"/>
        <v>1500</v>
      </c>
      <c r="J500" s="242"/>
    </row>
    <row r="501" spans="1:18" ht="24.95" customHeight="1" x14ac:dyDescent="0.2">
      <c r="A501" s="239" t="s">
        <v>578</v>
      </c>
      <c r="B501" s="144" t="s">
        <v>145</v>
      </c>
      <c r="C501" s="240">
        <v>1</v>
      </c>
      <c r="D501" s="240" t="s">
        <v>6</v>
      </c>
      <c r="E501" s="241">
        <v>12500</v>
      </c>
      <c r="F501" s="241">
        <f t="shared" si="62"/>
        <v>12500</v>
      </c>
      <c r="G501" s="241">
        <f>SUM(E501)*0.3</f>
        <v>3750</v>
      </c>
      <c r="H501" s="241">
        <f t="shared" si="63"/>
        <v>3750</v>
      </c>
      <c r="I501" s="241">
        <f t="shared" si="64"/>
        <v>16250</v>
      </c>
      <c r="J501" s="242"/>
    </row>
    <row r="502" spans="1:18" ht="24.95" customHeight="1" x14ac:dyDescent="0.2">
      <c r="A502" s="239" t="s">
        <v>579</v>
      </c>
      <c r="B502" s="144" t="s">
        <v>141</v>
      </c>
      <c r="C502" s="240">
        <v>1</v>
      </c>
      <c r="D502" s="240" t="s">
        <v>6</v>
      </c>
      <c r="E502" s="241">
        <v>6000</v>
      </c>
      <c r="F502" s="241">
        <f t="shared" si="62"/>
        <v>6000</v>
      </c>
      <c r="G502" s="241">
        <v>500</v>
      </c>
      <c r="H502" s="241">
        <f t="shared" si="63"/>
        <v>500</v>
      </c>
      <c r="I502" s="241">
        <f t="shared" si="64"/>
        <v>6500</v>
      </c>
      <c r="J502" s="242"/>
      <c r="K502" s="124"/>
      <c r="M502" s="286"/>
      <c r="N502" s="286"/>
      <c r="O502" s="286"/>
    </row>
    <row r="503" spans="1:18" ht="24.95" customHeight="1" x14ac:dyDescent="0.2">
      <c r="A503" s="239" t="s">
        <v>580</v>
      </c>
      <c r="B503" s="144" t="s">
        <v>142</v>
      </c>
      <c r="C503" s="240">
        <v>1</v>
      </c>
      <c r="D503" s="240" t="s">
        <v>6</v>
      </c>
      <c r="E503" s="241">
        <v>950</v>
      </c>
      <c r="F503" s="241">
        <f t="shared" si="62"/>
        <v>950</v>
      </c>
      <c r="G503" s="241">
        <v>100</v>
      </c>
      <c r="H503" s="241">
        <f t="shared" si="63"/>
        <v>100</v>
      </c>
      <c r="I503" s="241">
        <f t="shared" si="64"/>
        <v>1050</v>
      </c>
      <c r="J503" s="242"/>
    </row>
    <row r="504" spans="1:18" ht="24.95" customHeight="1" x14ac:dyDescent="0.2">
      <c r="A504" s="239" t="s">
        <v>581</v>
      </c>
      <c r="B504" s="144" t="s">
        <v>106</v>
      </c>
      <c r="C504" s="241">
        <v>1</v>
      </c>
      <c r="D504" s="240" t="s">
        <v>6</v>
      </c>
      <c r="E504" s="241">
        <v>1500</v>
      </c>
      <c r="F504" s="241">
        <f t="shared" si="62"/>
        <v>1500</v>
      </c>
      <c r="G504" s="241">
        <v>300</v>
      </c>
      <c r="H504" s="241">
        <f t="shared" si="63"/>
        <v>300</v>
      </c>
      <c r="I504" s="241">
        <f t="shared" si="64"/>
        <v>1800</v>
      </c>
      <c r="J504" s="242"/>
    </row>
    <row r="505" spans="1:18" ht="24.95" customHeight="1" x14ac:dyDescent="0.2">
      <c r="A505" s="239" t="s">
        <v>582</v>
      </c>
      <c r="B505" s="243" t="s">
        <v>207</v>
      </c>
      <c r="C505" s="240">
        <v>1</v>
      </c>
      <c r="D505" s="240" t="s">
        <v>6</v>
      </c>
      <c r="E505" s="241">
        <v>24000</v>
      </c>
      <c r="F505" s="241">
        <f t="shared" si="62"/>
        <v>24000</v>
      </c>
      <c r="G505" s="241">
        <f t="shared" ref="G505" si="65">SUM(E505)*0.15</f>
        <v>3600</v>
      </c>
      <c r="H505" s="241">
        <f t="shared" si="63"/>
        <v>3600</v>
      </c>
      <c r="I505" s="241">
        <f t="shared" si="64"/>
        <v>27600</v>
      </c>
      <c r="J505" s="242"/>
    </row>
    <row r="506" spans="1:18" ht="24.95" customHeight="1" x14ac:dyDescent="0.2">
      <c r="A506" s="239" t="s">
        <v>583</v>
      </c>
      <c r="B506" s="243" t="s">
        <v>146</v>
      </c>
      <c r="C506" s="240">
        <v>1</v>
      </c>
      <c r="D506" s="240" t="s">
        <v>6</v>
      </c>
      <c r="E506" s="241">
        <v>4500</v>
      </c>
      <c r="F506" s="241">
        <f t="shared" si="62"/>
        <v>4500</v>
      </c>
      <c r="G506" s="241">
        <v>500</v>
      </c>
      <c r="H506" s="241">
        <f t="shared" si="63"/>
        <v>500</v>
      </c>
      <c r="I506" s="241">
        <f t="shared" si="64"/>
        <v>5000</v>
      </c>
      <c r="J506" s="242"/>
      <c r="P506" s="286"/>
      <c r="Q506" s="286"/>
      <c r="R506" s="286"/>
    </row>
    <row r="507" spans="1:18" ht="24.95" customHeight="1" x14ac:dyDescent="0.2">
      <c r="A507" s="239" t="s">
        <v>584</v>
      </c>
      <c r="B507" s="243" t="s">
        <v>147</v>
      </c>
      <c r="C507" s="240">
        <v>1</v>
      </c>
      <c r="D507" s="240" t="s">
        <v>6</v>
      </c>
      <c r="E507" s="241">
        <v>6500</v>
      </c>
      <c r="F507" s="241">
        <f t="shared" si="62"/>
        <v>6500</v>
      </c>
      <c r="G507" s="241">
        <f t="shared" ref="G507" si="66">SUM(E507)*0.15</f>
        <v>975</v>
      </c>
      <c r="H507" s="241">
        <f t="shared" si="63"/>
        <v>975</v>
      </c>
      <c r="I507" s="241">
        <f t="shared" si="64"/>
        <v>7475</v>
      </c>
      <c r="J507" s="242"/>
    </row>
    <row r="508" spans="1:18" ht="24.95" customHeight="1" x14ac:dyDescent="0.2">
      <c r="A508" s="239" t="s">
        <v>585</v>
      </c>
      <c r="B508" s="144" t="s">
        <v>108</v>
      </c>
      <c r="C508" s="240">
        <v>1</v>
      </c>
      <c r="D508" s="240" t="s">
        <v>84</v>
      </c>
      <c r="E508" s="241">
        <v>300</v>
      </c>
      <c r="F508" s="241">
        <f t="shared" si="62"/>
        <v>300</v>
      </c>
      <c r="G508" s="241">
        <v>100</v>
      </c>
      <c r="H508" s="241">
        <f t="shared" si="63"/>
        <v>100</v>
      </c>
      <c r="I508" s="241">
        <f t="shared" si="64"/>
        <v>400</v>
      </c>
      <c r="J508" s="242"/>
    </row>
    <row r="509" spans="1:18" ht="24.95" customHeight="1" x14ac:dyDescent="0.2">
      <c r="A509" s="239" t="s">
        <v>586</v>
      </c>
      <c r="B509" s="144" t="s">
        <v>148</v>
      </c>
      <c r="C509" s="240">
        <v>1</v>
      </c>
      <c r="D509" s="240" t="s">
        <v>86</v>
      </c>
      <c r="E509" s="241">
        <v>700</v>
      </c>
      <c r="F509" s="241">
        <f t="shared" si="62"/>
        <v>700</v>
      </c>
      <c r="G509" s="241">
        <v>100</v>
      </c>
      <c r="H509" s="241">
        <f t="shared" si="63"/>
        <v>100</v>
      </c>
      <c r="I509" s="241">
        <f t="shared" si="64"/>
        <v>800</v>
      </c>
      <c r="J509" s="242"/>
    </row>
    <row r="510" spans="1:18" ht="24.95" customHeight="1" x14ac:dyDescent="0.2">
      <c r="A510" s="239" t="s">
        <v>587</v>
      </c>
      <c r="B510" s="144" t="s">
        <v>211</v>
      </c>
      <c r="C510" s="240">
        <v>1</v>
      </c>
      <c r="D510" s="240" t="s">
        <v>6</v>
      </c>
      <c r="E510" s="241">
        <v>1500</v>
      </c>
      <c r="F510" s="241">
        <f t="shared" si="62"/>
        <v>1500</v>
      </c>
      <c r="G510" s="241">
        <v>100</v>
      </c>
      <c r="H510" s="241">
        <f t="shared" si="63"/>
        <v>100</v>
      </c>
      <c r="I510" s="241">
        <f t="shared" si="64"/>
        <v>1600</v>
      </c>
      <c r="J510" s="242"/>
    </row>
    <row r="511" spans="1:18" ht="24.95" customHeight="1" x14ac:dyDescent="0.2">
      <c r="A511" s="239" t="s">
        <v>588</v>
      </c>
      <c r="B511" s="144" t="s">
        <v>213</v>
      </c>
      <c r="C511" s="241">
        <v>1</v>
      </c>
      <c r="D511" s="240" t="s">
        <v>6</v>
      </c>
      <c r="E511" s="241">
        <v>1500</v>
      </c>
      <c r="F511" s="241">
        <f t="shared" si="62"/>
        <v>1500</v>
      </c>
      <c r="G511" s="241">
        <v>100</v>
      </c>
      <c r="H511" s="241">
        <f t="shared" si="63"/>
        <v>100</v>
      </c>
      <c r="I511" s="241">
        <f t="shared" si="64"/>
        <v>1600</v>
      </c>
      <c r="J511" s="242"/>
    </row>
    <row r="512" spans="1:18" ht="24.95" customHeight="1" x14ac:dyDescent="0.2">
      <c r="A512" s="283" t="s">
        <v>589</v>
      </c>
      <c r="B512" s="265" t="s">
        <v>105</v>
      </c>
      <c r="C512" s="266">
        <v>1</v>
      </c>
      <c r="D512" s="266" t="s">
        <v>6</v>
      </c>
      <c r="E512" s="267">
        <v>1500</v>
      </c>
      <c r="F512" s="241">
        <f t="shared" si="62"/>
        <v>1500</v>
      </c>
      <c r="G512" s="267">
        <v>200</v>
      </c>
      <c r="H512" s="241">
        <f t="shared" si="63"/>
        <v>200</v>
      </c>
      <c r="I512" s="241">
        <f t="shared" si="64"/>
        <v>1700</v>
      </c>
      <c r="J512" s="268"/>
    </row>
    <row r="513" spans="1:18" ht="24.95" customHeight="1" x14ac:dyDescent="0.2">
      <c r="A513" s="239" t="s">
        <v>590</v>
      </c>
      <c r="B513" s="276" t="s">
        <v>154</v>
      </c>
      <c r="C513" s="240">
        <v>6</v>
      </c>
      <c r="D513" s="240" t="s">
        <v>98</v>
      </c>
      <c r="E513" s="241">
        <v>320</v>
      </c>
      <c r="F513" s="241">
        <f t="shared" si="62"/>
        <v>1920</v>
      </c>
      <c r="G513" s="241">
        <v>55</v>
      </c>
      <c r="H513" s="241">
        <f t="shared" si="63"/>
        <v>330</v>
      </c>
      <c r="I513" s="241">
        <f t="shared" si="64"/>
        <v>2250</v>
      </c>
      <c r="J513" s="242"/>
    </row>
    <row r="514" spans="1:18" ht="24.95" customHeight="1" x14ac:dyDescent="0.2">
      <c r="A514" s="239" t="s">
        <v>591</v>
      </c>
      <c r="B514" s="243" t="s">
        <v>155</v>
      </c>
      <c r="C514" s="240">
        <v>3</v>
      </c>
      <c r="D514" s="240" t="s">
        <v>156</v>
      </c>
      <c r="E514" s="241">
        <v>600</v>
      </c>
      <c r="F514" s="241">
        <f t="shared" si="62"/>
        <v>1800</v>
      </c>
      <c r="G514" s="241">
        <v>100</v>
      </c>
      <c r="H514" s="241">
        <f t="shared" si="63"/>
        <v>300</v>
      </c>
      <c r="I514" s="241">
        <f t="shared" si="64"/>
        <v>2100</v>
      </c>
      <c r="J514" s="242"/>
    </row>
    <row r="515" spans="1:18" ht="24.95" customHeight="1" x14ac:dyDescent="0.2">
      <c r="A515" s="239" t="s">
        <v>592</v>
      </c>
      <c r="B515" s="243" t="s">
        <v>157</v>
      </c>
      <c r="C515" s="240">
        <v>1</v>
      </c>
      <c r="D515" s="240" t="s">
        <v>6</v>
      </c>
      <c r="E515" s="241">
        <v>300</v>
      </c>
      <c r="F515" s="241">
        <f t="shared" si="62"/>
        <v>300</v>
      </c>
      <c r="G515" s="241">
        <v>100</v>
      </c>
      <c r="H515" s="241">
        <f t="shared" si="63"/>
        <v>100</v>
      </c>
      <c r="I515" s="241">
        <f t="shared" si="64"/>
        <v>400</v>
      </c>
      <c r="J515" s="242"/>
    </row>
    <row r="516" spans="1:18" ht="24.95" customHeight="1" x14ac:dyDescent="0.2">
      <c r="A516" s="239" t="s">
        <v>593</v>
      </c>
      <c r="B516" s="243" t="s">
        <v>220</v>
      </c>
      <c r="C516" s="240">
        <v>1</v>
      </c>
      <c r="D516" s="240" t="s">
        <v>6</v>
      </c>
      <c r="E516" s="241">
        <v>6000</v>
      </c>
      <c r="F516" s="241">
        <f t="shared" si="62"/>
        <v>6000</v>
      </c>
      <c r="G516" s="241">
        <v>500</v>
      </c>
      <c r="H516" s="241">
        <f t="shared" si="63"/>
        <v>500</v>
      </c>
      <c r="I516" s="241">
        <f t="shared" si="64"/>
        <v>6500</v>
      </c>
      <c r="J516" s="242"/>
    </row>
    <row r="517" spans="1:18" ht="24.95" customHeight="1" x14ac:dyDescent="0.2">
      <c r="A517" s="239" t="s">
        <v>594</v>
      </c>
      <c r="B517" s="243" t="s">
        <v>158</v>
      </c>
      <c r="C517" s="240">
        <v>7</v>
      </c>
      <c r="D517" s="240" t="s">
        <v>87</v>
      </c>
      <c r="E517" s="241">
        <v>500</v>
      </c>
      <c r="F517" s="241">
        <f t="shared" si="62"/>
        <v>3500</v>
      </c>
      <c r="G517" s="241">
        <v>200</v>
      </c>
      <c r="H517" s="241">
        <f t="shared" si="63"/>
        <v>1400</v>
      </c>
      <c r="I517" s="241">
        <f t="shared" si="64"/>
        <v>4900</v>
      </c>
      <c r="J517" s="242"/>
    </row>
    <row r="518" spans="1:18" s="286" customFormat="1" ht="24.95" customHeight="1" x14ac:dyDescent="0.2">
      <c r="A518" s="239" t="s">
        <v>595</v>
      </c>
      <c r="B518" s="243" t="s">
        <v>224</v>
      </c>
      <c r="C518" s="240">
        <v>1</v>
      </c>
      <c r="D518" s="240" t="s">
        <v>6</v>
      </c>
      <c r="E518" s="241">
        <v>8500</v>
      </c>
      <c r="F518" s="241">
        <f t="shared" si="62"/>
        <v>8500</v>
      </c>
      <c r="G518" s="241">
        <f>SUM(E518)*0.3</f>
        <v>2550</v>
      </c>
      <c r="H518" s="241">
        <f t="shared" si="63"/>
        <v>2550</v>
      </c>
      <c r="I518" s="241">
        <f t="shared" si="64"/>
        <v>11050</v>
      </c>
      <c r="J518" s="242"/>
      <c r="K518" s="74"/>
      <c r="L518" s="232"/>
      <c r="M518" s="274"/>
      <c r="N518" s="274"/>
      <c r="O518" s="274"/>
      <c r="P518" s="274"/>
      <c r="Q518" s="274"/>
      <c r="R518" s="274"/>
    </row>
    <row r="519" spans="1:18" ht="24.95" customHeight="1" x14ac:dyDescent="0.2">
      <c r="A519" s="283" t="s">
        <v>596</v>
      </c>
      <c r="B519" s="284" t="s">
        <v>159</v>
      </c>
      <c r="C519" s="266">
        <v>1</v>
      </c>
      <c r="D519" s="266" t="s">
        <v>86</v>
      </c>
      <c r="E519" s="267">
        <v>1500</v>
      </c>
      <c r="F519" s="241">
        <f t="shared" si="62"/>
        <v>1500</v>
      </c>
      <c r="G519" s="267">
        <v>500</v>
      </c>
      <c r="H519" s="241">
        <f t="shared" si="63"/>
        <v>500</v>
      </c>
      <c r="I519" s="241">
        <f t="shared" si="64"/>
        <v>2000</v>
      </c>
      <c r="J519" s="268"/>
    </row>
    <row r="520" spans="1:18" ht="24.95" customHeight="1" x14ac:dyDescent="0.2">
      <c r="A520" s="277"/>
      <c r="B520" s="282" t="s">
        <v>597</v>
      </c>
      <c r="C520" s="279"/>
      <c r="D520" s="279"/>
      <c r="E520" s="280"/>
      <c r="F520" s="280">
        <f>SUM(F478:F519)</f>
        <v>155920</v>
      </c>
      <c r="G520" s="280"/>
      <c r="H520" s="280">
        <f t="shared" ref="H520:I520" si="67">SUM(H478:H519)</f>
        <v>54665</v>
      </c>
      <c r="I520" s="280">
        <f t="shared" si="67"/>
        <v>210585</v>
      </c>
      <c r="J520" s="281"/>
      <c r="L520" s="236">
        <f>SUM(F520,H520)</f>
        <v>210585</v>
      </c>
    </row>
    <row r="521" spans="1:18" ht="24.95" customHeight="1" x14ac:dyDescent="0.2">
      <c r="A521" s="259">
        <v>6.2</v>
      </c>
      <c r="B521" s="264" t="s">
        <v>598</v>
      </c>
      <c r="C521" s="261"/>
      <c r="D521" s="261"/>
      <c r="E521" s="262"/>
      <c r="F521" s="262"/>
      <c r="G521" s="262"/>
      <c r="H521" s="262"/>
      <c r="I521" s="262"/>
      <c r="J521" s="263"/>
      <c r="K521" s="124"/>
      <c r="L521" s="236"/>
      <c r="M521" s="286"/>
      <c r="N521" s="286"/>
      <c r="O521" s="286"/>
    </row>
    <row r="522" spans="1:18" ht="24.95" customHeight="1" x14ac:dyDescent="0.2">
      <c r="A522" s="239" t="s">
        <v>599</v>
      </c>
      <c r="B522" s="144" t="s">
        <v>126</v>
      </c>
      <c r="C522" s="240">
        <v>1</v>
      </c>
      <c r="D522" s="240" t="s">
        <v>99</v>
      </c>
      <c r="E522" s="241">
        <v>0</v>
      </c>
      <c r="F522" s="241">
        <v>0</v>
      </c>
      <c r="G522" s="241">
        <v>500</v>
      </c>
      <c r="H522" s="241">
        <v>1000</v>
      </c>
      <c r="I522" s="241">
        <v>1000</v>
      </c>
      <c r="J522" s="242"/>
    </row>
    <row r="523" spans="1:18" ht="24.95" customHeight="1" x14ac:dyDescent="0.2">
      <c r="A523" s="239" t="s">
        <v>600</v>
      </c>
      <c r="B523" s="144" t="s">
        <v>100</v>
      </c>
      <c r="C523" s="240">
        <v>32.5</v>
      </c>
      <c r="D523" s="240" t="s">
        <v>98</v>
      </c>
      <c r="E523" s="241">
        <v>0</v>
      </c>
      <c r="F523" s="241">
        <v>0</v>
      </c>
      <c r="G523" s="241">
        <v>100</v>
      </c>
      <c r="H523" s="241">
        <v>4875</v>
      </c>
      <c r="I523" s="241">
        <v>4875</v>
      </c>
      <c r="J523" s="242"/>
    </row>
    <row r="524" spans="1:18" ht="24.95" customHeight="1" x14ac:dyDescent="0.2">
      <c r="A524" s="239" t="s">
        <v>601</v>
      </c>
      <c r="B524" s="144" t="s">
        <v>101</v>
      </c>
      <c r="C524" s="241">
        <v>7.5</v>
      </c>
      <c r="D524" s="240" t="s">
        <v>98</v>
      </c>
      <c r="E524" s="241">
        <v>0</v>
      </c>
      <c r="F524" s="241">
        <v>0</v>
      </c>
      <c r="G524" s="241">
        <v>250</v>
      </c>
      <c r="H524" s="241">
        <v>3750</v>
      </c>
      <c r="I524" s="241">
        <v>3750</v>
      </c>
      <c r="J524" s="242"/>
    </row>
    <row r="525" spans="1:18" ht="24.95" customHeight="1" x14ac:dyDescent="0.2">
      <c r="A525" s="239" t="s">
        <v>602</v>
      </c>
      <c r="B525" s="243" t="s">
        <v>127</v>
      </c>
      <c r="C525" s="240">
        <v>1</v>
      </c>
      <c r="D525" s="240" t="s">
        <v>6</v>
      </c>
      <c r="E525" s="241">
        <v>0</v>
      </c>
      <c r="F525" s="241">
        <v>0</v>
      </c>
      <c r="G525" s="241">
        <v>500</v>
      </c>
      <c r="H525" s="241">
        <v>500</v>
      </c>
      <c r="I525" s="241">
        <v>500</v>
      </c>
      <c r="J525" s="242"/>
      <c r="P525" s="286"/>
      <c r="Q525" s="286"/>
      <c r="R525" s="286"/>
    </row>
    <row r="526" spans="1:18" ht="24.95" customHeight="1" x14ac:dyDescent="0.2">
      <c r="A526" s="239" t="s">
        <v>603</v>
      </c>
      <c r="B526" s="243" t="s">
        <v>97</v>
      </c>
      <c r="C526" s="240">
        <v>7.5</v>
      </c>
      <c r="D526" s="240" t="s">
        <v>98</v>
      </c>
      <c r="E526" s="241">
        <v>0</v>
      </c>
      <c r="F526" s="241">
        <v>0</v>
      </c>
      <c r="G526" s="241">
        <v>50</v>
      </c>
      <c r="H526" s="241">
        <v>750</v>
      </c>
      <c r="I526" s="241">
        <v>750</v>
      </c>
      <c r="J526" s="242"/>
    </row>
    <row r="527" spans="1:18" ht="24.95" customHeight="1" x14ac:dyDescent="0.2">
      <c r="A527" s="239" t="s">
        <v>604</v>
      </c>
      <c r="B527" s="243" t="s">
        <v>130</v>
      </c>
      <c r="C527" s="240">
        <v>1</v>
      </c>
      <c r="D527" s="240" t="s">
        <v>99</v>
      </c>
      <c r="E527" s="241">
        <v>0</v>
      </c>
      <c r="F527" s="241">
        <v>0</v>
      </c>
      <c r="G527" s="241">
        <v>1000</v>
      </c>
      <c r="H527" s="241">
        <v>1000</v>
      </c>
      <c r="I527" s="241">
        <v>1000</v>
      </c>
      <c r="J527" s="242"/>
    </row>
    <row r="528" spans="1:18" ht="24.95" customHeight="1" x14ac:dyDescent="0.2">
      <c r="A528" s="239" t="s">
        <v>605</v>
      </c>
      <c r="B528" s="144" t="s">
        <v>131</v>
      </c>
      <c r="C528" s="240">
        <v>1</v>
      </c>
      <c r="D528" s="240" t="s">
        <v>99</v>
      </c>
      <c r="E528" s="241">
        <v>0</v>
      </c>
      <c r="F528" s="241">
        <v>0</v>
      </c>
      <c r="G528" s="241">
        <v>1000</v>
      </c>
      <c r="H528" s="241">
        <v>2000</v>
      </c>
      <c r="I528" s="241">
        <v>2000</v>
      </c>
      <c r="J528" s="242"/>
    </row>
    <row r="529" spans="1:18" ht="24.95" customHeight="1" x14ac:dyDescent="0.2">
      <c r="A529" s="239" t="s">
        <v>606</v>
      </c>
      <c r="B529" s="144" t="s">
        <v>132</v>
      </c>
      <c r="C529" s="240">
        <v>15</v>
      </c>
      <c r="D529" s="240" t="s">
        <v>98</v>
      </c>
      <c r="E529" s="241">
        <v>450</v>
      </c>
      <c r="F529" s="241">
        <v>9750</v>
      </c>
      <c r="G529" s="241">
        <v>250</v>
      </c>
      <c r="H529" s="241">
        <v>15000</v>
      </c>
      <c r="I529" s="241">
        <v>24750</v>
      </c>
      <c r="J529" s="242"/>
    </row>
    <row r="530" spans="1:18" ht="24.95" customHeight="1" x14ac:dyDescent="0.2">
      <c r="A530" s="239" t="s">
        <v>607</v>
      </c>
      <c r="B530" s="144" t="s">
        <v>133</v>
      </c>
      <c r="C530" s="240">
        <v>1</v>
      </c>
      <c r="D530" s="240" t="s">
        <v>99</v>
      </c>
      <c r="E530" s="241">
        <v>1000</v>
      </c>
      <c r="F530" s="241">
        <v>1000</v>
      </c>
      <c r="G530" s="241">
        <v>250</v>
      </c>
      <c r="H530" s="241">
        <v>500</v>
      </c>
      <c r="I530" s="241">
        <v>1500</v>
      </c>
      <c r="J530" s="242"/>
    </row>
    <row r="531" spans="1:18" ht="24.95" customHeight="1" x14ac:dyDescent="0.2">
      <c r="A531" s="239" t="s">
        <v>608</v>
      </c>
      <c r="B531" s="144" t="s">
        <v>184</v>
      </c>
      <c r="C531" s="241">
        <v>2</v>
      </c>
      <c r="D531" s="240" t="s">
        <v>98</v>
      </c>
      <c r="E531" s="241">
        <v>0</v>
      </c>
      <c r="F531" s="241">
        <v>0</v>
      </c>
      <c r="G531" s="241">
        <v>150</v>
      </c>
      <c r="H531" s="241">
        <v>300</v>
      </c>
      <c r="I531" s="241">
        <v>300</v>
      </c>
      <c r="J531" s="242"/>
    </row>
    <row r="532" spans="1:18" ht="24.95" customHeight="1" x14ac:dyDescent="0.2">
      <c r="A532" s="283" t="s">
        <v>609</v>
      </c>
      <c r="B532" s="265" t="s">
        <v>186</v>
      </c>
      <c r="C532" s="266">
        <v>1</v>
      </c>
      <c r="D532" s="266" t="s">
        <v>151</v>
      </c>
      <c r="E532" s="267">
        <v>0</v>
      </c>
      <c r="F532" s="267">
        <v>0</v>
      </c>
      <c r="G532" s="267">
        <v>500</v>
      </c>
      <c r="H532" s="267">
        <v>500</v>
      </c>
      <c r="I532" s="267">
        <v>500</v>
      </c>
      <c r="J532" s="268"/>
    </row>
    <row r="533" spans="1:18" ht="24.95" customHeight="1" x14ac:dyDescent="0.2">
      <c r="A533" s="239" t="s">
        <v>610</v>
      </c>
      <c r="B533" s="276" t="s">
        <v>166</v>
      </c>
      <c r="C533" s="240">
        <v>1</v>
      </c>
      <c r="D533" s="240" t="s">
        <v>99</v>
      </c>
      <c r="E533" s="241">
        <v>0</v>
      </c>
      <c r="F533" s="241">
        <v>0</v>
      </c>
      <c r="G533" s="241">
        <v>2000</v>
      </c>
      <c r="H533" s="241">
        <v>2000</v>
      </c>
      <c r="I533" s="241">
        <v>2000</v>
      </c>
      <c r="J533" s="242"/>
    </row>
    <row r="534" spans="1:18" ht="24.95" customHeight="1" x14ac:dyDescent="0.2">
      <c r="A534" s="239" t="s">
        <v>611</v>
      </c>
      <c r="B534" s="243" t="s">
        <v>135</v>
      </c>
      <c r="C534" s="240">
        <v>1</v>
      </c>
      <c r="D534" s="240" t="s">
        <v>99</v>
      </c>
      <c r="E534" s="241">
        <v>10000</v>
      </c>
      <c r="F534" s="241">
        <v>10000</v>
      </c>
      <c r="G534" s="241">
        <v>3000</v>
      </c>
      <c r="H534" s="241">
        <v>3000</v>
      </c>
      <c r="I534" s="241">
        <v>13000</v>
      </c>
      <c r="J534" s="242" t="s">
        <v>648</v>
      </c>
    </row>
    <row r="535" spans="1:18" ht="24.95" customHeight="1" x14ac:dyDescent="0.2">
      <c r="A535" s="239" t="s">
        <v>612</v>
      </c>
      <c r="B535" s="243" t="s">
        <v>136</v>
      </c>
      <c r="C535" s="240">
        <v>1</v>
      </c>
      <c r="D535" s="240" t="s">
        <v>99</v>
      </c>
      <c r="E535" s="241">
        <v>4000</v>
      </c>
      <c r="F535" s="241">
        <v>4000</v>
      </c>
      <c r="G535" s="241">
        <v>2000</v>
      </c>
      <c r="H535" s="241">
        <v>2000</v>
      </c>
      <c r="I535" s="241">
        <v>6000</v>
      </c>
      <c r="J535" s="242" t="s">
        <v>648</v>
      </c>
    </row>
    <row r="536" spans="1:18" ht="24.95" customHeight="1" x14ac:dyDescent="0.2">
      <c r="A536" s="239" t="s">
        <v>613</v>
      </c>
      <c r="B536" s="243" t="s">
        <v>137</v>
      </c>
      <c r="C536" s="240">
        <v>1</v>
      </c>
      <c r="D536" s="240" t="s">
        <v>99</v>
      </c>
      <c r="E536" s="241">
        <v>6000</v>
      </c>
      <c r="F536" s="241">
        <v>6000</v>
      </c>
      <c r="G536" s="241">
        <v>3000</v>
      </c>
      <c r="H536" s="241">
        <v>3000</v>
      </c>
      <c r="I536" s="241">
        <v>9000</v>
      </c>
      <c r="J536" s="242" t="s">
        <v>648</v>
      </c>
    </row>
    <row r="537" spans="1:18" ht="24.95" customHeight="1" x14ac:dyDescent="0.2">
      <c r="A537" s="239" t="s">
        <v>614</v>
      </c>
      <c r="B537" s="243" t="s">
        <v>138</v>
      </c>
      <c r="C537" s="240">
        <v>1</v>
      </c>
      <c r="D537" s="240" t="s">
        <v>99</v>
      </c>
      <c r="E537" s="241">
        <v>2000</v>
      </c>
      <c r="F537" s="241">
        <v>2000</v>
      </c>
      <c r="G537" s="241">
        <v>1000</v>
      </c>
      <c r="H537" s="241">
        <v>1000</v>
      </c>
      <c r="I537" s="241">
        <v>3000</v>
      </c>
      <c r="J537" s="242" t="s">
        <v>648</v>
      </c>
    </row>
    <row r="538" spans="1:18" ht="24.95" customHeight="1" x14ac:dyDescent="0.2">
      <c r="A538" s="239" t="s">
        <v>615</v>
      </c>
      <c r="B538" s="144" t="s">
        <v>102</v>
      </c>
      <c r="C538" s="240">
        <v>25</v>
      </c>
      <c r="D538" s="240" t="s">
        <v>98</v>
      </c>
      <c r="E538" s="241">
        <v>150</v>
      </c>
      <c r="F538" s="241">
        <v>5000</v>
      </c>
      <c r="G538" s="241">
        <v>80</v>
      </c>
      <c r="H538" s="241">
        <v>2500</v>
      </c>
      <c r="I538" s="241">
        <v>7500</v>
      </c>
      <c r="J538" s="242"/>
    </row>
    <row r="539" spans="1:18" ht="24.95" customHeight="1" x14ac:dyDescent="0.2">
      <c r="A539" s="239" t="s">
        <v>616</v>
      </c>
      <c r="B539" s="144" t="s">
        <v>103</v>
      </c>
      <c r="C539" s="240">
        <v>7.5</v>
      </c>
      <c r="D539" s="240" t="s">
        <v>98</v>
      </c>
      <c r="E539" s="241">
        <v>300</v>
      </c>
      <c r="F539" s="241">
        <v>2250</v>
      </c>
      <c r="G539" s="241">
        <v>150</v>
      </c>
      <c r="H539" s="241">
        <v>1125</v>
      </c>
      <c r="I539" s="241">
        <v>3375</v>
      </c>
      <c r="J539" s="242"/>
    </row>
    <row r="540" spans="1:18" ht="24.95" customHeight="1" x14ac:dyDescent="0.2">
      <c r="A540" s="239" t="s">
        <v>617</v>
      </c>
      <c r="B540" s="144" t="s">
        <v>139</v>
      </c>
      <c r="C540" s="240">
        <v>25</v>
      </c>
      <c r="D540" s="240" t="s">
        <v>98</v>
      </c>
      <c r="E540" s="241">
        <v>750</v>
      </c>
      <c r="F540" s="241">
        <v>18750</v>
      </c>
      <c r="G540" s="241">
        <v>180</v>
      </c>
      <c r="H540" s="241">
        <v>7500</v>
      </c>
      <c r="I540" s="241">
        <v>26250</v>
      </c>
      <c r="J540" s="242"/>
    </row>
    <row r="541" spans="1:18" ht="24.95" customHeight="1" x14ac:dyDescent="0.2">
      <c r="A541" s="239" t="s">
        <v>618</v>
      </c>
      <c r="B541" s="243" t="s">
        <v>140</v>
      </c>
      <c r="C541" s="240">
        <v>7.5</v>
      </c>
      <c r="D541" s="240" t="s">
        <v>98</v>
      </c>
      <c r="E541" s="241">
        <v>750</v>
      </c>
      <c r="F541" s="241">
        <v>5625</v>
      </c>
      <c r="G541" s="241">
        <v>180</v>
      </c>
      <c r="H541" s="241">
        <v>2250</v>
      </c>
      <c r="I541" s="241">
        <v>7875</v>
      </c>
      <c r="J541" s="242"/>
    </row>
    <row r="542" spans="1:18" s="286" customFormat="1" ht="24.95" customHeight="1" x14ac:dyDescent="0.2">
      <c r="A542" s="239" t="s">
        <v>619</v>
      </c>
      <c r="B542" s="243" t="s">
        <v>104</v>
      </c>
      <c r="C542" s="240">
        <v>2</v>
      </c>
      <c r="D542" s="240" t="s">
        <v>6</v>
      </c>
      <c r="E542" s="241">
        <v>600</v>
      </c>
      <c r="F542" s="241">
        <v>1200</v>
      </c>
      <c r="G542" s="241">
        <v>200</v>
      </c>
      <c r="H542" s="241">
        <v>400</v>
      </c>
      <c r="I542" s="241">
        <v>1600</v>
      </c>
      <c r="J542" s="242"/>
      <c r="K542" s="74"/>
      <c r="L542" s="232"/>
      <c r="M542" s="274"/>
      <c r="N542" s="274"/>
      <c r="O542" s="274"/>
      <c r="P542" s="274"/>
      <c r="Q542" s="274"/>
      <c r="R542" s="274"/>
    </row>
    <row r="543" spans="1:18" s="286" customFormat="1" ht="24.95" customHeight="1" x14ac:dyDescent="0.2">
      <c r="A543" s="239" t="s">
        <v>620</v>
      </c>
      <c r="B543" s="243" t="s">
        <v>576</v>
      </c>
      <c r="C543" s="240">
        <v>1</v>
      </c>
      <c r="D543" s="240" t="s">
        <v>6</v>
      </c>
      <c r="E543" s="241">
        <v>12000</v>
      </c>
      <c r="F543" s="241">
        <v>12000</v>
      </c>
      <c r="G543" s="241">
        <f>SUM(E543)*0.3</f>
        <v>3600</v>
      </c>
      <c r="H543" s="241">
        <v>3000</v>
      </c>
      <c r="I543" s="241">
        <v>15000</v>
      </c>
      <c r="J543" s="242"/>
      <c r="K543" s="74"/>
      <c r="L543" s="232"/>
      <c r="M543" s="274"/>
      <c r="N543" s="274"/>
      <c r="O543" s="274"/>
      <c r="P543" s="274"/>
      <c r="Q543" s="274"/>
      <c r="R543" s="274"/>
    </row>
    <row r="544" spans="1:18" ht="24.95" customHeight="1" x14ac:dyDescent="0.2">
      <c r="A544" s="239" t="s">
        <v>621</v>
      </c>
      <c r="B544" s="243" t="s">
        <v>200</v>
      </c>
      <c r="C544" s="240">
        <v>1</v>
      </c>
      <c r="D544" s="240" t="s">
        <v>6</v>
      </c>
      <c r="E544" s="241">
        <v>2000</v>
      </c>
      <c r="F544" s="241">
        <v>2000</v>
      </c>
      <c r="G544" s="241">
        <v>1000</v>
      </c>
      <c r="H544" s="241">
        <v>1000</v>
      </c>
      <c r="I544" s="241">
        <v>3000</v>
      </c>
      <c r="J544" s="242"/>
    </row>
    <row r="545" spans="1:18" ht="24.95" customHeight="1" x14ac:dyDescent="0.2">
      <c r="A545" s="239" t="s">
        <v>622</v>
      </c>
      <c r="B545" s="144" t="s">
        <v>145</v>
      </c>
      <c r="C545" s="240">
        <v>1</v>
      </c>
      <c r="D545" s="240" t="s">
        <v>6</v>
      </c>
      <c r="E545" s="241">
        <v>18000</v>
      </c>
      <c r="F545" s="241">
        <v>20000</v>
      </c>
      <c r="G545" s="241">
        <f>SUM(E545)*0.3</f>
        <v>5400</v>
      </c>
      <c r="H545" s="241">
        <v>5000</v>
      </c>
      <c r="I545" s="241">
        <v>25000</v>
      </c>
      <c r="J545" s="242"/>
      <c r="K545" s="124"/>
      <c r="M545" s="286"/>
      <c r="N545" s="286"/>
      <c r="O545" s="286"/>
    </row>
    <row r="546" spans="1:18" ht="24.95" customHeight="1" x14ac:dyDescent="0.2">
      <c r="A546" s="239" t="s">
        <v>623</v>
      </c>
      <c r="B546" s="144" t="s">
        <v>141</v>
      </c>
      <c r="C546" s="240">
        <v>1</v>
      </c>
      <c r="D546" s="240" t="s">
        <v>6</v>
      </c>
      <c r="E546" s="241">
        <v>6000</v>
      </c>
      <c r="F546" s="241">
        <v>6000</v>
      </c>
      <c r="G546" s="241">
        <v>500</v>
      </c>
      <c r="H546" s="241">
        <v>500</v>
      </c>
      <c r="I546" s="241">
        <v>6500</v>
      </c>
      <c r="J546" s="242"/>
      <c r="K546" s="124"/>
      <c r="M546" s="286"/>
      <c r="N546" s="286"/>
      <c r="O546" s="286"/>
    </row>
    <row r="547" spans="1:18" ht="24.95" customHeight="1" x14ac:dyDescent="0.2">
      <c r="A547" s="239" t="s">
        <v>624</v>
      </c>
      <c r="B547" s="144" t="s">
        <v>142</v>
      </c>
      <c r="C547" s="240">
        <v>1</v>
      </c>
      <c r="D547" s="240" t="s">
        <v>6</v>
      </c>
      <c r="E547" s="241">
        <v>950</v>
      </c>
      <c r="F547" s="241">
        <v>950</v>
      </c>
      <c r="G547" s="241">
        <v>100</v>
      </c>
      <c r="H547" s="241">
        <v>100</v>
      </c>
      <c r="I547" s="241">
        <v>1050</v>
      </c>
      <c r="J547" s="242"/>
    </row>
    <row r="548" spans="1:18" ht="24.95" customHeight="1" x14ac:dyDescent="0.2">
      <c r="A548" s="239" t="s">
        <v>625</v>
      </c>
      <c r="B548" s="144" t="s">
        <v>106</v>
      </c>
      <c r="C548" s="240">
        <v>1</v>
      </c>
      <c r="D548" s="240" t="s">
        <v>6</v>
      </c>
      <c r="E548" s="241">
        <v>1500</v>
      </c>
      <c r="F548" s="241">
        <v>1500</v>
      </c>
      <c r="G548" s="241">
        <v>300</v>
      </c>
      <c r="H548" s="241">
        <v>300</v>
      </c>
      <c r="I548" s="241">
        <v>1800</v>
      </c>
      <c r="J548" s="242"/>
    </row>
    <row r="549" spans="1:18" ht="24.95" customHeight="1" x14ac:dyDescent="0.2">
      <c r="A549" s="239" t="s">
        <v>626</v>
      </c>
      <c r="B549" s="144" t="s">
        <v>146</v>
      </c>
      <c r="C549" s="240">
        <v>2</v>
      </c>
      <c r="D549" s="240" t="s">
        <v>6</v>
      </c>
      <c r="E549" s="241">
        <v>4500</v>
      </c>
      <c r="F549" s="241">
        <v>9000</v>
      </c>
      <c r="G549" s="241">
        <v>500</v>
      </c>
      <c r="H549" s="241">
        <v>1000</v>
      </c>
      <c r="I549" s="241">
        <v>10000</v>
      </c>
      <c r="J549" s="242"/>
      <c r="P549" s="286"/>
      <c r="Q549" s="286"/>
      <c r="R549" s="286"/>
    </row>
    <row r="550" spans="1:18" ht="24.95" customHeight="1" x14ac:dyDescent="0.2">
      <c r="A550" s="239" t="s">
        <v>627</v>
      </c>
      <c r="B550" s="144" t="s">
        <v>147</v>
      </c>
      <c r="C550" s="240">
        <v>2</v>
      </c>
      <c r="D550" s="240" t="s">
        <v>6</v>
      </c>
      <c r="E550" s="241">
        <v>6500</v>
      </c>
      <c r="F550" s="241">
        <v>14000</v>
      </c>
      <c r="G550" s="241">
        <f t="shared" ref="G550" si="68">SUM(E550)*0.15</f>
        <v>975</v>
      </c>
      <c r="H550" s="241">
        <v>2000</v>
      </c>
      <c r="I550" s="241">
        <v>16000</v>
      </c>
      <c r="J550" s="242"/>
      <c r="P550" s="286"/>
      <c r="Q550" s="286"/>
      <c r="R550" s="286"/>
    </row>
    <row r="551" spans="1:18" ht="24.95" customHeight="1" x14ac:dyDescent="0.2">
      <c r="A551" s="239" t="s">
        <v>628</v>
      </c>
      <c r="B551" s="144" t="s">
        <v>108</v>
      </c>
      <c r="C551" s="241">
        <v>1</v>
      </c>
      <c r="D551" s="240" t="s">
        <v>84</v>
      </c>
      <c r="E551" s="241">
        <v>300</v>
      </c>
      <c r="F551" s="241">
        <v>300</v>
      </c>
      <c r="G551" s="241">
        <v>100</v>
      </c>
      <c r="H551" s="241">
        <v>100</v>
      </c>
      <c r="I551" s="241">
        <v>400</v>
      </c>
      <c r="J551" s="242"/>
    </row>
    <row r="552" spans="1:18" ht="24.95" customHeight="1" x14ac:dyDescent="0.2">
      <c r="A552" s="239" t="s">
        <v>629</v>
      </c>
      <c r="B552" s="243" t="s">
        <v>148</v>
      </c>
      <c r="C552" s="240">
        <v>1</v>
      </c>
      <c r="D552" s="240" t="s">
        <v>86</v>
      </c>
      <c r="E552" s="241">
        <v>700</v>
      </c>
      <c r="F552" s="241">
        <v>700</v>
      </c>
      <c r="G552" s="241">
        <v>100</v>
      </c>
      <c r="H552" s="241">
        <v>100</v>
      </c>
      <c r="I552" s="241">
        <v>800</v>
      </c>
      <c r="J552" s="242"/>
    </row>
    <row r="553" spans="1:18" ht="24.95" customHeight="1" x14ac:dyDescent="0.2">
      <c r="A553" s="239" t="s">
        <v>630</v>
      </c>
      <c r="B553" s="243" t="s">
        <v>211</v>
      </c>
      <c r="C553" s="240">
        <v>1</v>
      </c>
      <c r="D553" s="240" t="s">
        <v>6</v>
      </c>
      <c r="E553" s="241">
        <v>1500</v>
      </c>
      <c r="F553" s="241">
        <v>1500</v>
      </c>
      <c r="G553" s="241">
        <v>100</v>
      </c>
      <c r="H553" s="241">
        <v>100</v>
      </c>
      <c r="I553" s="241">
        <v>1600</v>
      </c>
      <c r="J553" s="242"/>
    </row>
    <row r="554" spans="1:18" ht="24.95" customHeight="1" x14ac:dyDescent="0.2">
      <c r="A554" s="239" t="s">
        <v>631</v>
      </c>
      <c r="B554" s="243" t="s">
        <v>213</v>
      </c>
      <c r="C554" s="240">
        <v>1</v>
      </c>
      <c r="D554" s="240" t="s">
        <v>6</v>
      </c>
      <c r="E554" s="241">
        <v>1500</v>
      </c>
      <c r="F554" s="241">
        <v>1500</v>
      </c>
      <c r="G554" s="241">
        <v>100</v>
      </c>
      <c r="H554" s="241">
        <v>100</v>
      </c>
      <c r="I554" s="241">
        <v>1600</v>
      </c>
      <c r="J554" s="242"/>
    </row>
    <row r="555" spans="1:18" ht="24.95" customHeight="1" x14ac:dyDescent="0.2">
      <c r="A555" s="239" t="s">
        <v>632</v>
      </c>
      <c r="B555" s="144" t="s">
        <v>467</v>
      </c>
      <c r="C555" s="240">
        <v>1</v>
      </c>
      <c r="D555" s="240" t="s">
        <v>6</v>
      </c>
      <c r="E555" s="241">
        <v>10000</v>
      </c>
      <c r="F555" s="241">
        <v>10000</v>
      </c>
      <c r="G555" s="241">
        <f>SUM(E555)*0.3</f>
        <v>3000</v>
      </c>
      <c r="H555" s="241">
        <v>3000</v>
      </c>
      <c r="I555" s="241">
        <v>13000</v>
      </c>
      <c r="J555" s="242"/>
    </row>
    <row r="556" spans="1:18" ht="24.95" customHeight="1" x14ac:dyDescent="0.2">
      <c r="A556" s="239" t="s">
        <v>633</v>
      </c>
      <c r="B556" s="144" t="s">
        <v>154</v>
      </c>
      <c r="C556" s="240">
        <v>7.5</v>
      </c>
      <c r="D556" s="240" t="s">
        <v>98</v>
      </c>
      <c r="E556" s="241">
        <v>320</v>
      </c>
      <c r="F556" s="241">
        <v>3000</v>
      </c>
      <c r="G556" s="241">
        <v>55</v>
      </c>
      <c r="H556" s="241">
        <v>1500</v>
      </c>
      <c r="I556" s="241">
        <v>4500</v>
      </c>
      <c r="J556" s="242"/>
    </row>
    <row r="557" spans="1:18" ht="24.95" customHeight="1" x14ac:dyDescent="0.2">
      <c r="A557" s="239" t="s">
        <v>634</v>
      </c>
      <c r="B557" s="144" t="s">
        <v>155</v>
      </c>
      <c r="C557" s="240">
        <v>3</v>
      </c>
      <c r="D557" s="240" t="s">
        <v>156</v>
      </c>
      <c r="E557" s="241">
        <v>600</v>
      </c>
      <c r="F557" s="241">
        <v>1800</v>
      </c>
      <c r="G557" s="241">
        <v>100</v>
      </c>
      <c r="H557" s="241">
        <v>300</v>
      </c>
      <c r="I557" s="241">
        <v>2100</v>
      </c>
      <c r="J557" s="242"/>
    </row>
    <row r="558" spans="1:18" ht="24.95" customHeight="1" x14ac:dyDescent="0.2">
      <c r="A558" s="239" t="s">
        <v>635</v>
      </c>
      <c r="B558" s="144" t="s">
        <v>157</v>
      </c>
      <c r="C558" s="241">
        <v>1</v>
      </c>
      <c r="D558" s="240" t="s">
        <v>6</v>
      </c>
      <c r="E558" s="241">
        <v>300</v>
      </c>
      <c r="F558" s="241">
        <v>300</v>
      </c>
      <c r="G558" s="241">
        <v>100</v>
      </c>
      <c r="H558" s="241">
        <v>100</v>
      </c>
      <c r="I558" s="241">
        <v>400</v>
      </c>
      <c r="J558" s="242"/>
    </row>
    <row r="559" spans="1:18" ht="24.95" customHeight="1" x14ac:dyDescent="0.2">
      <c r="A559" s="283" t="s">
        <v>636</v>
      </c>
      <c r="B559" s="265" t="s">
        <v>220</v>
      </c>
      <c r="C559" s="266">
        <v>1</v>
      </c>
      <c r="D559" s="266" t="s">
        <v>6</v>
      </c>
      <c r="E559" s="267">
        <v>6000</v>
      </c>
      <c r="F559" s="267">
        <v>6000</v>
      </c>
      <c r="G559" s="267">
        <v>500</v>
      </c>
      <c r="H559" s="267">
        <v>500</v>
      </c>
      <c r="I559" s="267">
        <v>6500</v>
      </c>
      <c r="J559" s="268"/>
    </row>
    <row r="560" spans="1:18" ht="24.95" customHeight="1" x14ac:dyDescent="0.2">
      <c r="A560" s="239" t="s">
        <v>637</v>
      </c>
      <c r="B560" s="276" t="s">
        <v>158</v>
      </c>
      <c r="C560" s="240">
        <v>6</v>
      </c>
      <c r="D560" s="240" t="s">
        <v>87</v>
      </c>
      <c r="E560" s="241">
        <v>500</v>
      </c>
      <c r="F560" s="241">
        <v>3000</v>
      </c>
      <c r="G560" s="241">
        <v>200</v>
      </c>
      <c r="H560" s="241">
        <v>1200</v>
      </c>
      <c r="I560" s="241">
        <v>4200</v>
      </c>
      <c r="J560" s="242"/>
    </row>
    <row r="561" spans="1:18" s="286" customFormat="1" ht="24.95" customHeight="1" x14ac:dyDescent="0.2">
      <c r="A561" s="239" t="s">
        <v>638</v>
      </c>
      <c r="B561" s="243" t="s">
        <v>224</v>
      </c>
      <c r="C561" s="240">
        <v>1</v>
      </c>
      <c r="D561" s="240" t="s">
        <v>6</v>
      </c>
      <c r="E561" s="241">
        <v>8500</v>
      </c>
      <c r="F561" s="241">
        <v>8500</v>
      </c>
      <c r="G561" s="241">
        <f>SUM(E561)*0.3</f>
        <v>2550</v>
      </c>
      <c r="H561" s="241">
        <v>1000</v>
      </c>
      <c r="I561" s="241">
        <v>9500</v>
      </c>
      <c r="J561" s="242"/>
      <c r="K561" s="74"/>
      <c r="L561" s="232"/>
      <c r="M561" s="274"/>
      <c r="N561" s="274"/>
      <c r="O561" s="274"/>
      <c r="P561" s="274"/>
      <c r="Q561" s="274"/>
      <c r="R561" s="274"/>
    </row>
    <row r="562" spans="1:18" ht="24.95" customHeight="1" x14ac:dyDescent="0.2">
      <c r="A562" s="283" t="s">
        <v>639</v>
      </c>
      <c r="B562" s="284" t="s">
        <v>159</v>
      </c>
      <c r="C562" s="266">
        <v>1</v>
      </c>
      <c r="D562" s="266" t="s">
        <v>86</v>
      </c>
      <c r="E562" s="267">
        <v>1500</v>
      </c>
      <c r="F562" s="267">
        <v>1500</v>
      </c>
      <c r="G562" s="267">
        <v>500</v>
      </c>
      <c r="H562" s="267">
        <v>500</v>
      </c>
      <c r="I562" s="267">
        <v>2000</v>
      </c>
      <c r="J562" s="268"/>
    </row>
    <row r="563" spans="1:18" ht="24.95" customHeight="1" x14ac:dyDescent="0.2">
      <c r="A563" s="271"/>
      <c r="B563" s="300" t="s">
        <v>640</v>
      </c>
      <c r="C563" s="301"/>
      <c r="D563" s="301"/>
      <c r="E563" s="302"/>
      <c r="F563" s="302">
        <f>SUM(F522:F562)</f>
        <v>169125</v>
      </c>
      <c r="G563" s="302"/>
      <c r="H563" s="302">
        <f t="shared" ref="H563:I563" si="69">SUM(H522:H562)</f>
        <v>76350</v>
      </c>
      <c r="I563" s="302">
        <f t="shared" si="69"/>
        <v>245475</v>
      </c>
      <c r="J563" s="303"/>
      <c r="L563" s="236">
        <f>SUM(F563,H563)</f>
        <v>245475</v>
      </c>
    </row>
    <row r="564" spans="1:18" ht="24.95" customHeight="1" x14ac:dyDescent="0.2">
      <c r="A564" s="277"/>
      <c r="B564" s="278" t="s">
        <v>109</v>
      </c>
      <c r="C564" s="279"/>
      <c r="D564" s="279"/>
      <c r="E564" s="280"/>
      <c r="F564" s="280"/>
      <c r="G564" s="280"/>
      <c r="H564" s="280"/>
      <c r="I564" s="280">
        <f>SUM(I563,I520,I475,I442,I398,I354,I319,I276,I231,I196,I153,I108,I69)</f>
        <v>30828475</v>
      </c>
      <c r="J564" s="281"/>
      <c r="K564" s="124"/>
      <c r="L564" s="236">
        <f>SUM(L68:L563)</f>
        <v>30828475</v>
      </c>
      <c r="M564" s="286"/>
      <c r="N564" s="286"/>
      <c r="O564" s="286"/>
    </row>
    <row r="565" spans="1:18" ht="24.95" customHeight="1" x14ac:dyDescent="0.2">
      <c r="B565" s="269" t="s">
        <v>649</v>
      </c>
      <c r="C565" s="355" t="s">
        <v>650</v>
      </c>
      <c r="D565" s="355"/>
      <c r="E565" s="355"/>
      <c r="F565" s="355"/>
      <c r="G565" s="355"/>
      <c r="H565" s="355"/>
      <c r="I565" s="355"/>
    </row>
    <row r="568" spans="1:18" ht="24.95" customHeight="1" x14ac:dyDescent="0.2">
      <c r="P568" s="286"/>
      <c r="Q568" s="286"/>
      <c r="R568" s="286"/>
    </row>
  </sheetData>
  <mergeCells count="17">
    <mergeCell ref="C565:I565"/>
    <mergeCell ref="A7:B7"/>
    <mergeCell ref="C7:J7"/>
    <mergeCell ref="A8:J8"/>
    <mergeCell ref="A9:A10"/>
    <mergeCell ref="B9:B10"/>
    <mergeCell ref="C9:C10"/>
    <mergeCell ref="D9:D10"/>
    <mergeCell ref="E9:F9"/>
    <mergeCell ref="G9:H9"/>
    <mergeCell ref="J9:J10"/>
    <mergeCell ref="A6:J6"/>
    <mergeCell ref="A2:J2"/>
    <mergeCell ref="A3:J3"/>
    <mergeCell ref="A4:J4"/>
    <mergeCell ref="A5:B5"/>
    <mergeCell ref="C5:J5"/>
  </mergeCells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 alignWithMargins="0">
    <oddHeader>หน้าที่ &amp;P จาก &amp;N</oddHeader>
    <oddFooter xml:space="preserve">&amp;L.............................................
   ประธานกรรมการราคากลาง&amp;C.......................................
กรรมการราคากลาง&amp;R............................................. 
  กรรมการราคากลาง             </oddFooter>
  </headerFooter>
  <rowBreaks count="7" manualBreakCount="7">
    <brk id="38" max="9" man="1"/>
    <brk id="83" max="9" man="1"/>
    <brk id="105" max="9" man="1"/>
    <brk id="125" max="9" man="1"/>
    <brk id="147" max="9" man="1"/>
    <brk id="167" max="9" man="1"/>
    <brk id="18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A8E9E-07B8-4B77-9AA4-047E688E0DC8}">
  <sheetPr>
    <pageSetUpPr fitToPage="1"/>
  </sheetPr>
  <dimension ref="A1:L48"/>
  <sheetViews>
    <sheetView showGridLines="0" view="pageBreakPreview" zoomScale="110" zoomScaleNormal="112" zoomScaleSheetLayoutView="110" workbookViewId="0">
      <selection activeCell="J17" sqref="J17"/>
    </sheetView>
  </sheetViews>
  <sheetFormatPr defaultRowHeight="24.95" customHeight="1" x14ac:dyDescent="0.3"/>
  <cols>
    <col min="1" max="1" width="6.7109375" style="79" customWidth="1"/>
    <col min="2" max="2" width="38.85546875" style="80" customWidth="1"/>
    <col min="3" max="3" width="15.7109375" style="80" customWidth="1"/>
    <col min="4" max="4" width="19" style="79" customWidth="1"/>
    <col min="5" max="5" width="40.140625" style="80" customWidth="1"/>
    <col min="6" max="6" width="5.42578125" style="80" customWidth="1"/>
    <col min="7" max="8" width="9.85546875" style="80" customWidth="1"/>
    <col min="9" max="9" width="12.85546875" style="80" bestFit="1" customWidth="1"/>
    <col min="10" max="10" width="20.140625" style="80" bestFit="1" customWidth="1"/>
    <col min="11" max="11" width="13.7109375" style="80" bestFit="1" customWidth="1"/>
    <col min="12" max="12" width="22" style="80" bestFit="1" customWidth="1"/>
    <col min="13" max="256" width="9.140625" style="80"/>
    <col min="257" max="257" width="6.7109375" style="80" customWidth="1"/>
    <col min="258" max="258" width="38.85546875" style="80" customWidth="1"/>
    <col min="259" max="259" width="15.7109375" style="80" customWidth="1"/>
    <col min="260" max="260" width="19" style="80" customWidth="1"/>
    <col min="261" max="261" width="40.140625" style="80" customWidth="1"/>
    <col min="262" max="262" width="21.85546875" style="80" bestFit="1" customWidth="1"/>
    <col min="263" max="263" width="16" style="80" bestFit="1" customWidth="1"/>
    <col min="264" max="264" width="19.140625" style="80" bestFit="1" customWidth="1"/>
    <col min="265" max="265" width="12.85546875" style="80" bestFit="1" customWidth="1"/>
    <col min="266" max="266" width="20.140625" style="80" bestFit="1" customWidth="1"/>
    <col min="267" max="267" width="13.7109375" style="80" bestFit="1" customWidth="1"/>
    <col min="268" max="268" width="22" style="80" bestFit="1" customWidth="1"/>
    <col min="269" max="512" width="9.140625" style="80"/>
    <col min="513" max="513" width="6.7109375" style="80" customWidth="1"/>
    <col min="514" max="514" width="38.85546875" style="80" customWidth="1"/>
    <col min="515" max="515" width="15.7109375" style="80" customWidth="1"/>
    <col min="516" max="516" width="19" style="80" customWidth="1"/>
    <col min="517" max="517" width="40.140625" style="80" customWidth="1"/>
    <col min="518" max="518" width="21.85546875" style="80" bestFit="1" customWidth="1"/>
    <col min="519" max="519" width="16" style="80" bestFit="1" customWidth="1"/>
    <col min="520" max="520" width="19.140625" style="80" bestFit="1" customWidth="1"/>
    <col min="521" max="521" width="12.85546875" style="80" bestFit="1" customWidth="1"/>
    <col min="522" max="522" width="20.140625" style="80" bestFit="1" customWidth="1"/>
    <col min="523" max="523" width="13.7109375" style="80" bestFit="1" customWidth="1"/>
    <col min="524" max="524" width="22" style="80" bestFit="1" customWidth="1"/>
    <col min="525" max="768" width="9.140625" style="80"/>
    <col min="769" max="769" width="6.7109375" style="80" customWidth="1"/>
    <col min="770" max="770" width="38.85546875" style="80" customWidth="1"/>
    <col min="771" max="771" width="15.7109375" style="80" customWidth="1"/>
    <col min="772" max="772" width="19" style="80" customWidth="1"/>
    <col min="773" max="773" width="40.140625" style="80" customWidth="1"/>
    <col min="774" max="774" width="21.85546875" style="80" bestFit="1" customWidth="1"/>
    <col min="775" max="775" width="16" style="80" bestFit="1" customWidth="1"/>
    <col min="776" max="776" width="19.140625" style="80" bestFit="1" customWidth="1"/>
    <col min="777" max="777" width="12.85546875" style="80" bestFit="1" customWidth="1"/>
    <col min="778" max="778" width="20.140625" style="80" bestFit="1" customWidth="1"/>
    <col min="779" max="779" width="13.7109375" style="80" bestFit="1" customWidth="1"/>
    <col min="780" max="780" width="22" style="80" bestFit="1" customWidth="1"/>
    <col min="781" max="1024" width="9.140625" style="80"/>
    <col min="1025" max="1025" width="6.7109375" style="80" customWidth="1"/>
    <col min="1026" max="1026" width="38.85546875" style="80" customWidth="1"/>
    <col min="1027" max="1027" width="15.7109375" style="80" customWidth="1"/>
    <col min="1028" max="1028" width="19" style="80" customWidth="1"/>
    <col min="1029" max="1029" width="40.140625" style="80" customWidth="1"/>
    <col min="1030" max="1030" width="21.85546875" style="80" bestFit="1" customWidth="1"/>
    <col min="1031" max="1031" width="16" style="80" bestFit="1" customWidth="1"/>
    <col min="1032" max="1032" width="19.140625" style="80" bestFit="1" customWidth="1"/>
    <col min="1033" max="1033" width="12.85546875" style="80" bestFit="1" customWidth="1"/>
    <col min="1034" max="1034" width="20.140625" style="80" bestFit="1" customWidth="1"/>
    <col min="1035" max="1035" width="13.7109375" style="80" bestFit="1" customWidth="1"/>
    <col min="1036" max="1036" width="22" style="80" bestFit="1" customWidth="1"/>
    <col min="1037" max="1280" width="9.140625" style="80"/>
    <col min="1281" max="1281" width="6.7109375" style="80" customWidth="1"/>
    <col min="1282" max="1282" width="38.85546875" style="80" customWidth="1"/>
    <col min="1283" max="1283" width="15.7109375" style="80" customWidth="1"/>
    <col min="1284" max="1284" width="19" style="80" customWidth="1"/>
    <col min="1285" max="1285" width="40.140625" style="80" customWidth="1"/>
    <col min="1286" max="1286" width="21.85546875" style="80" bestFit="1" customWidth="1"/>
    <col min="1287" max="1287" width="16" style="80" bestFit="1" customWidth="1"/>
    <col min="1288" max="1288" width="19.140625" style="80" bestFit="1" customWidth="1"/>
    <col min="1289" max="1289" width="12.85546875" style="80" bestFit="1" customWidth="1"/>
    <col min="1290" max="1290" width="20.140625" style="80" bestFit="1" customWidth="1"/>
    <col min="1291" max="1291" width="13.7109375" style="80" bestFit="1" customWidth="1"/>
    <col min="1292" max="1292" width="22" style="80" bestFit="1" customWidth="1"/>
    <col min="1293" max="1536" width="9.140625" style="80"/>
    <col min="1537" max="1537" width="6.7109375" style="80" customWidth="1"/>
    <col min="1538" max="1538" width="38.85546875" style="80" customWidth="1"/>
    <col min="1539" max="1539" width="15.7109375" style="80" customWidth="1"/>
    <col min="1540" max="1540" width="19" style="80" customWidth="1"/>
    <col min="1541" max="1541" width="40.140625" style="80" customWidth="1"/>
    <col min="1542" max="1542" width="21.85546875" style="80" bestFit="1" customWidth="1"/>
    <col min="1543" max="1543" width="16" style="80" bestFit="1" customWidth="1"/>
    <col min="1544" max="1544" width="19.140625" style="80" bestFit="1" customWidth="1"/>
    <col min="1545" max="1545" width="12.85546875" style="80" bestFit="1" customWidth="1"/>
    <col min="1546" max="1546" width="20.140625" style="80" bestFit="1" customWidth="1"/>
    <col min="1547" max="1547" width="13.7109375" style="80" bestFit="1" customWidth="1"/>
    <col min="1548" max="1548" width="22" style="80" bestFit="1" customWidth="1"/>
    <col min="1549" max="1792" width="9.140625" style="80"/>
    <col min="1793" max="1793" width="6.7109375" style="80" customWidth="1"/>
    <col min="1794" max="1794" width="38.85546875" style="80" customWidth="1"/>
    <col min="1795" max="1795" width="15.7109375" style="80" customWidth="1"/>
    <col min="1796" max="1796" width="19" style="80" customWidth="1"/>
    <col min="1797" max="1797" width="40.140625" style="80" customWidth="1"/>
    <col min="1798" max="1798" width="21.85546875" style="80" bestFit="1" customWidth="1"/>
    <col min="1799" max="1799" width="16" style="80" bestFit="1" customWidth="1"/>
    <col min="1800" max="1800" width="19.140625" style="80" bestFit="1" customWidth="1"/>
    <col min="1801" max="1801" width="12.85546875" style="80" bestFit="1" customWidth="1"/>
    <col min="1802" max="1802" width="20.140625" style="80" bestFit="1" customWidth="1"/>
    <col min="1803" max="1803" width="13.7109375" style="80" bestFit="1" customWidth="1"/>
    <col min="1804" max="1804" width="22" style="80" bestFit="1" customWidth="1"/>
    <col min="1805" max="2048" width="9.140625" style="80"/>
    <col min="2049" max="2049" width="6.7109375" style="80" customWidth="1"/>
    <col min="2050" max="2050" width="38.85546875" style="80" customWidth="1"/>
    <col min="2051" max="2051" width="15.7109375" style="80" customWidth="1"/>
    <col min="2052" max="2052" width="19" style="80" customWidth="1"/>
    <col min="2053" max="2053" width="40.140625" style="80" customWidth="1"/>
    <col min="2054" max="2054" width="21.85546875" style="80" bestFit="1" customWidth="1"/>
    <col min="2055" max="2055" width="16" style="80" bestFit="1" customWidth="1"/>
    <col min="2056" max="2056" width="19.140625" style="80" bestFit="1" customWidth="1"/>
    <col min="2057" max="2057" width="12.85546875" style="80" bestFit="1" customWidth="1"/>
    <col min="2058" max="2058" width="20.140625" style="80" bestFit="1" customWidth="1"/>
    <col min="2059" max="2059" width="13.7109375" style="80" bestFit="1" customWidth="1"/>
    <col min="2060" max="2060" width="22" style="80" bestFit="1" customWidth="1"/>
    <col min="2061" max="2304" width="9.140625" style="80"/>
    <col min="2305" max="2305" width="6.7109375" style="80" customWidth="1"/>
    <col min="2306" max="2306" width="38.85546875" style="80" customWidth="1"/>
    <col min="2307" max="2307" width="15.7109375" style="80" customWidth="1"/>
    <col min="2308" max="2308" width="19" style="80" customWidth="1"/>
    <col min="2309" max="2309" width="40.140625" style="80" customWidth="1"/>
    <col min="2310" max="2310" width="21.85546875" style="80" bestFit="1" customWidth="1"/>
    <col min="2311" max="2311" width="16" style="80" bestFit="1" customWidth="1"/>
    <col min="2312" max="2312" width="19.140625" style="80" bestFit="1" customWidth="1"/>
    <col min="2313" max="2313" width="12.85546875" style="80" bestFit="1" customWidth="1"/>
    <col min="2314" max="2314" width="20.140625" style="80" bestFit="1" customWidth="1"/>
    <col min="2315" max="2315" width="13.7109375" style="80" bestFit="1" customWidth="1"/>
    <col min="2316" max="2316" width="22" style="80" bestFit="1" customWidth="1"/>
    <col min="2317" max="2560" width="9.140625" style="80"/>
    <col min="2561" max="2561" width="6.7109375" style="80" customWidth="1"/>
    <col min="2562" max="2562" width="38.85546875" style="80" customWidth="1"/>
    <col min="2563" max="2563" width="15.7109375" style="80" customWidth="1"/>
    <col min="2564" max="2564" width="19" style="80" customWidth="1"/>
    <col min="2565" max="2565" width="40.140625" style="80" customWidth="1"/>
    <col min="2566" max="2566" width="21.85546875" style="80" bestFit="1" customWidth="1"/>
    <col min="2567" max="2567" width="16" style="80" bestFit="1" customWidth="1"/>
    <col min="2568" max="2568" width="19.140625" style="80" bestFit="1" customWidth="1"/>
    <col min="2569" max="2569" width="12.85546875" style="80" bestFit="1" customWidth="1"/>
    <col min="2570" max="2570" width="20.140625" style="80" bestFit="1" customWidth="1"/>
    <col min="2571" max="2571" width="13.7109375" style="80" bestFit="1" customWidth="1"/>
    <col min="2572" max="2572" width="22" style="80" bestFit="1" customWidth="1"/>
    <col min="2573" max="2816" width="9.140625" style="80"/>
    <col min="2817" max="2817" width="6.7109375" style="80" customWidth="1"/>
    <col min="2818" max="2818" width="38.85546875" style="80" customWidth="1"/>
    <col min="2819" max="2819" width="15.7109375" style="80" customWidth="1"/>
    <col min="2820" max="2820" width="19" style="80" customWidth="1"/>
    <col min="2821" max="2821" width="40.140625" style="80" customWidth="1"/>
    <col min="2822" max="2822" width="21.85546875" style="80" bestFit="1" customWidth="1"/>
    <col min="2823" max="2823" width="16" style="80" bestFit="1" customWidth="1"/>
    <col min="2824" max="2824" width="19.140625" style="80" bestFit="1" customWidth="1"/>
    <col min="2825" max="2825" width="12.85546875" style="80" bestFit="1" customWidth="1"/>
    <col min="2826" max="2826" width="20.140625" style="80" bestFit="1" customWidth="1"/>
    <col min="2827" max="2827" width="13.7109375" style="80" bestFit="1" customWidth="1"/>
    <col min="2828" max="2828" width="22" style="80" bestFit="1" customWidth="1"/>
    <col min="2829" max="3072" width="9.140625" style="80"/>
    <col min="3073" max="3073" width="6.7109375" style="80" customWidth="1"/>
    <col min="3074" max="3074" width="38.85546875" style="80" customWidth="1"/>
    <col min="3075" max="3075" width="15.7109375" style="80" customWidth="1"/>
    <col min="3076" max="3076" width="19" style="80" customWidth="1"/>
    <col min="3077" max="3077" width="40.140625" style="80" customWidth="1"/>
    <col min="3078" max="3078" width="21.85546875" style="80" bestFit="1" customWidth="1"/>
    <col min="3079" max="3079" width="16" style="80" bestFit="1" customWidth="1"/>
    <col min="3080" max="3080" width="19.140625" style="80" bestFit="1" customWidth="1"/>
    <col min="3081" max="3081" width="12.85546875" style="80" bestFit="1" customWidth="1"/>
    <col min="3082" max="3082" width="20.140625" style="80" bestFit="1" customWidth="1"/>
    <col min="3083" max="3083" width="13.7109375" style="80" bestFit="1" customWidth="1"/>
    <col min="3084" max="3084" width="22" style="80" bestFit="1" customWidth="1"/>
    <col min="3085" max="3328" width="9.140625" style="80"/>
    <col min="3329" max="3329" width="6.7109375" style="80" customWidth="1"/>
    <col min="3330" max="3330" width="38.85546875" style="80" customWidth="1"/>
    <col min="3331" max="3331" width="15.7109375" style="80" customWidth="1"/>
    <col min="3332" max="3332" width="19" style="80" customWidth="1"/>
    <col min="3333" max="3333" width="40.140625" style="80" customWidth="1"/>
    <col min="3334" max="3334" width="21.85546875" style="80" bestFit="1" customWidth="1"/>
    <col min="3335" max="3335" width="16" style="80" bestFit="1" customWidth="1"/>
    <col min="3336" max="3336" width="19.140625" style="80" bestFit="1" customWidth="1"/>
    <col min="3337" max="3337" width="12.85546875" style="80" bestFit="1" customWidth="1"/>
    <col min="3338" max="3338" width="20.140625" style="80" bestFit="1" customWidth="1"/>
    <col min="3339" max="3339" width="13.7109375" style="80" bestFit="1" customWidth="1"/>
    <col min="3340" max="3340" width="22" style="80" bestFit="1" customWidth="1"/>
    <col min="3341" max="3584" width="9.140625" style="80"/>
    <col min="3585" max="3585" width="6.7109375" style="80" customWidth="1"/>
    <col min="3586" max="3586" width="38.85546875" style="80" customWidth="1"/>
    <col min="3587" max="3587" width="15.7109375" style="80" customWidth="1"/>
    <col min="3588" max="3588" width="19" style="80" customWidth="1"/>
    <col min="3589" max="3589" width="40.140625" style="80" customWidth="1"/>
    <col min="3590" max="3590" width="21.85546875" style="80" bestFit="1" customWidth="1"/>
    <col min="3591" max="3591" width="16" style="80" bestFit="1" customWidth="1"/>
    <col min="3592" max="3592" width="19.140625" style="80" bestFit="1" customWidth="1"/>
    <col min="3593" max="3593" width="12.85546875" style="80" bestFit="1" customWidth="1"/>
    <col min="3594" max="3594" width="20.140625" style="80" bestFit="1" customWidth="1"/>
    <col min="3595" max="3595" width="13.7109375" style="80" bestFit="1" customWidth="1"/>
    <col min="3596" max="3596" width="22" style="80" bestFit="1" customWidth="1"/>
    <col min="3597" max="3840" width="9.140625" style="80"/>
    <col min="3841" max="3841" width="6.7109375" style="80" customWidth="1"/>
    <col min="3842" max="3842" width="38.85546875" style="80" customWidth="1"/>
    <col min="3843" max="3843" width="15.7109375" style="80" customWidth="1"/>
    <col min="3844" max="3844" width="19" style="80" customWidth="1"/>
    <col min="3845" max="3845" width="40.140625" style="80" customWidth="1"/>
    <col min="3846" max="3846" width="21.85546875" style="80" bestFit="1" customWidth="1"/>
    <col min="3847" max="3847" width="16" style="80" bestFit="1" customWidth="1"/>
    <col min="3848" max="3848" width="19.140625" style="80" bestFit="1" customWidth="1"/>
    <col min="3849" max="3849" width="12.85546875" style="80" bestFit="1" customWidth="1"/>
    <col min="3850" max="3850" width="20.140625" style="80" bestFit="1" customWidth="1"/>
    <col min="3851" max="3851" width="13.7109375" style="80" bestFit="1" customWidth="1"/>
    <col min="3852" max="3852" width="22" style="80" bestFit="1" customWidth="1"/>
    <col min="3853" max="4096" width="9.140625" style="80"/>
    <col min="4097" max="4097" width="6.7109375" style="80" customWidth="1"/>
    <col min="4098" max="4098" width="38.85546875" style="80" customWidth="1"/>
    <col min="4099" max="4099" width="15.7109375" style="80" customWidth="1"/>
    <col min="4100" max="4100" width="19" style="80" customWidth="1"/>
    <col min="4101" max="4101" width="40.140625" style="80" customWidth="1"/>
    <col min="4102" max="4102" width="21.85546875" style="80" bestFit="1" customWidth="1"/>
    <col min="4103" max="4103" width="16" style="80" bestFit="1" customWidth="1"/>
    <col min="4104" max="4104" width="19.140625" style="80" bestFit="1" customWidth="1"/>
    <col min="4105" max="4105" width="12.85546875" style="80" bestFit="1" customWidth="1"/>
    <col min="4106" max="4106" width="20.140625" style="80" bestFit="1" customWidth="1"/>
    <col min="4107" max="4107" width="13.7109375" style="80" bestFit="1" customWidth="1"/>
    <col min="4108" max="4108" width="22" style="80" bestFit="1" customWidth="1"/>
    <col min="4109" max="4352" width="9.140625" style="80"/>
    <col min="4353" max="4353" width="6.7109375" style="80" customWidth="1"/>
    <col min="4354" max="4354" width="38.85546875" style="80" customWidth="1"/>
    <col min="4355" max="4355" width="15.7109375" style="80" customWidth="1"/>
    <col min="4356" max="4356" width="19" style="80" customWidth="1"/>
    <col min="4357" max="4357" width="40.140625" style="80" customWidth="1"/>
    <col min="4358" max="4358" width="21.85546875" style="80" bestFit="1" customWidth="1"/>
    <col min="4359" max="4359" width="16" style="80" bestFit="1" customWidth="1"/>
    <col min="4360" max="4360" width="19.140625" style="80" bestFit="1" customWidth="1"/>
    <col min="4361" max="4361" width="12.85546875" style="80" bestFit="1" customWidth="1"/>
    <col min="4362" max="4362" width="20.140625" style="80" bestFit="1" customWidth="1"/>
    <col min="4363" max="4363" width="13.7109375" style="80" bestFit="1" customWidth="1"/>
    <col min="4364" max="4364" width="22" style="80" bestFit="1" customWidth="1"/>
    <col min="4365" max="4608" width="9.140625" style="80"/>
    <col min="4609" max="4609" width="6.7109375" style="80" customWidth="1"/>
    <col min="4610" max="4610" width="38.85546875" style="80" customWidth="1"/>
    <col min="4611" max="4611" width="15.7109375" style="80" customWidth="1"/>
    <col min="4612" max="4612" width="19" style="80" customWidth="1"/>
    <col min="4613" max="4613" width="40.140625" style="80" customWidth="1"/>
    <col min="4614" max="4614" width="21.85546875" style="80" bestFit="1" customWidth="1"/>
    <col min="4615" max="4615" width="16" style="80" bestFit="1" customWidth="1"/>
    <col min="4616" max="4616" width="19.140625" style="80" bestFit="1" customWidth="1"/>
    <col min="4617" max="4617" width="12.85546875" style="80" bestFit="1" customWidth="1"/>
    <col min="4618" max="4618" width="20.140625" style="80" bestFit="1" customWidth="1"/>
    <col min="4619" max="4619" width="13.7109375" style="80" bestFit="1" customWidth="1"/>
    <col min="4620" max="4620" width="22" style="80" bestFit="1" customWidth="1"/>
    <col min="4621" max="4864" width="9.140625" style="80"/>
    <col min="4865" max="4865" width="6.7109375" style="80" customWidth="1"/>
    <col min="4866" max="4866" width="38.85546875" style="80" customWidth="1"/>
    <col min="4867" max="4867" width="15.7109375" style="80" customWidth="1"/>
    <col min="4868" max="4868" width="19" style="80" customWidth="1"/>
    <col min="4869" max="4869" width="40.140625" style="80" customWidth="1"/>
    <col min="4870" max="4870" width="21.85546875" style="80" bestFit="1" customWidth="1"/>
    <col min="4871" max="4871" width="16" style="80" bestFit="1" customWidth="1"/>
    <col min="4872" max="4872" width="19.140625" style="80" bestFit="1" customWidth="1"/>
    <col min="4873" max="4873" width="12.85546875" style="80" bestFit="1" customWidth="1"/>
    <col min="4874" max="4874" width="20.140625" style="80" bestFit="1" customWidth="1"/>
    <col min="4875" max="4875" width="13.7109375" style="80" bestFit="1" customWidth="1"/>
    <col min="4876" max="4876" width="22" style="80" bestFit="1" customWidth="1"/>
    <col min="4877" max="5120" width="9.140625" style="80"/>
    <col min="5121" max="5121" width="6.7109375" style="80" customWidth="1"/>
    <col min="5122" max="5122" width="38.85546875" style="80" customWidth="1"/>
    <col min="5123" max="5123" width="15.7109375" style="80" customWidth="1"/>
    <col min="5124" max="5124" width="19" style="80" customWidth="1"/>
    <col min="5125" max="5125" width="40.140625" style="80" customWidth="1"/>
    <col min="5126" max="5126" width="21.85546875" style="80" bestFit="1" customWidth="1"/>
    <col min="5127" max="5127" width="16" style="80" bestFit="1" customWidth="1"/>
    <col min="5128" max="5128" width="19.140625" style="80" bestFit="1" customWidth="1"/>
    <col min="5129" max="5129" width="12.85546875" style="80" bestFit="1" customWidth="1"/>
    <col min="5130" max="5130" width="20.140625" style="80" bestFit="1" customWidth="1"/>
    <col min="5131" max="5131" width="13.7109375" style="80" bestFit="1" customWidth="1"/>
    <col min="5132" max="5132" width="22" style="80" bestFit="1" customWidth="1"/>
    <col min="5133" max="5376" width="9.140625" style="80"/>
    <col min="5377" max="5377" width="6.7109375" style="80" customWidth="1"/>
    <col min="5378" max="5378" width="38.85546875" style="80" customWidth="1"/>
    <col min="5379" max="5379" width="15.7109375" style="80" customWidth="1"/>
    <col min="5380" max="5380" width="19" style="80" customWidth="1"/>
    <col min="5381" max="5381" width="40.140625" style="80" customWidth="1"/>
    <col min="5382" max="5382" width="21.85546875" style="80" bestFit="1" customWidth="1"/>
    <col min="5383" max="5383" width="16" style="80" bestFit="1" customWidth="1"/>
    <col min="5384" max="5384" width="19.140625" style="80" bestFit="1" customWidth="1"/>
    <col min="5385" max="5385" width="12.85546875" style="80" bestFit="1" customWidth="1"/>
    <col min="5386" max="5386" width="20.140625" style="80" bestFit="1" customWidth="1"/>
    <col min="5387" max="5387" width="13.7109375" style="80" bestFit="1" customWidth="1"/>
    <col min="5388" max="5388" width="22" style="80" bestFit="1" customWidth="1"/>
    <col min="5389" max="5632" width="9.140625" style="80"/>
    <col min="5633" max="5633" width="6.7109375" style="80" customWidth="1"/>
    <col min="5634" max="5634" width="38.85546875" style="80" customWidth="1"/>
    <col min="5635" max="5635" width="15.7109375" style="80" customWidth="1"/>
    <col min="5636" max="5636" width="19" style="80" customWidth="1"/>
    <col min="5637" max="5637" width="40.140625" style="80" customWidth="1"/>
    <col min="5638" max="5638" width="21.85546875" style="80" bestFit="1" customWidth="1"/>
    <col min="5639" max="5639" width="16" style="80" bestFit="1" customWidth="1"/>
    <col min="5640" max="5640" width="19.140625" style="80" bestFit="1" customWidth="1"/>
    <col min="5641" max="5641" width="12.85546875" style="80" bestFit="1" customWidth="1"/>
    <col min="5642" max="5642" width="20.140625" style="80" bestFit="1" customWidth="1"/>
    <col min="5643" max="5643" width="13.7109375" style="80" bestFit="1" customWidth="1"/>
    <col min="5644" max="5644" width="22" style="80" bestFit="1" customWidth="1"/>
    <col min="5645" max="5888" width="9.140625" style="80"/>
    <col min="5889" max="5889" width="6.7109375" style="80" customWidth="1"/>
    <col min="5890" max="5890" width="38.85546875" style="80" customWidth="1"/>
    <col min="5891" max="5891" width="15.7109375" style="80" customWidth="1"/>
    <col min="5892" max="5892" width="19" style="80" customWidth="1"/>
    <col min="5893" max="5893" width="40.140625" style="80" customWidth="1"/>
    <col min="5894" max="5894" width="21.85546875" style="80" bestFit="1" customWidth="1"/>
    <col min="5895" max="5895" width="16" style="80" bestFit="1" customWidth="1"/>
    <col min="5896" max="5896" width="19.140625" style="80" bestFit="1" customWidth="1"/>
    <col min="5897" max="5897" width="12.85546875" style="80" bestFit="1" customWidth="1"/>
    <col min="5898" max="5898" width="20.140625" style="80" bestFit="1" customWidth="1"/>
    <col min="5899" max="5899" width="13.7109375" style="80" bestFit="1" customWidth="1"/>
    <col min="5900" max="5900" width="22" style="80" bestFit="1" customWidth="1"/>
    <col min="5901" max="6144" width="9.140625" style="80"/>
    <col min="6145" max="6145" width="6.7109375" style="80" customWidth="1"/>
    <col min="6146" max="6146" width="38.85546875" style="80" customWidth="1"/>
    <col min="6147" max="6147" width="15.7109375" style="80" customWidth="1"/>
    <col min="6148" max="6148" width="19" style="80" customWidth="1"/>
    <col min="6149" max="6149" width="40.140625" style="80" customWidth="1"/>
    <col min="6150" max="6150" width="21.85546875" style="80" bestFit="1" customWidth="1"/>
    <col min="6151" max="6151" width="16" style="80" bestFit="1" customWidth="1"/>
    <col min="6152" max="6152" width="19.140625" style="80" bestFit="1" customWidth="1"/>
    <col min="6153" max="6153" width="12.85546875" style="80" bestFit="1" customWidth="1"/>
    <col min="6154" max="6154" width="20.140625" style="80" bestFit="1" customWidth="1"/>
    <col min="6155" max="6155" width="13.7109375" style="80" bestFit="1" customWidth="1"/>
    <col min="6156" max="6156" width="22" style="80" bestFit="1" customWidth="1"/>
    <col min="6157" max="6400" width="9.140625" style="80"/>
    <col min="6401" max="6401" width="6.7109375" style="80" customWidth="1"/>
    <col min="6402" max="6402" width="38.85546875" style="80" customWidth="1"/>
    <col min="6403" max="6403" width="15.7109375" style="80" customWidth="1"/>
    <col min="6404" max="6404" width="19" style="80" customWidth="1"/>
    <col min="6405" max="6405" width="40.140625" style="80" customWidth="1"/>
    <col min="6406" max="6406" width="21.85546875" style="80" bestFit="1" customWidth="1"/>
    <col min="6407" max="6407" width="16" style="80" bestFit="1" customWidth="1"/>
    <col min="6408" max="6408" width="19.140625" style="80" bestFit="1" customWidth="1"/>
    <col min="6409" max="6409" width="12.85546875" style="80" bestFit="1" customWidth="1"/>
    <col min="6410" max="6410" width="20.140625" style="80" bestFit="1" customWidth="1"/>
    <col min="6411" max="6411" width="13.7109375" style="80" bestFit="1" customWidth="1"/>
    <col min="6412" max="6412" width="22" style="80" bestFit="1" customWidth="1"/>
    <col min="6413" max="6656" width="9.140625" style="80"/>
    <col min="6657" max="6657" width="6.7109375" style="80" customWidth="1"/>
    <col min="6658" max="6658" width="38.85546875" style="80" customWidth="1"/>
    <col min="6659" max="6659" width="15.7109375" style="80" customWidth="1"/>
    <col min="6660" max="6660" width="19" style="80" customWidth="1"/>
    <col min="6661" max="6661" width="40.140625" style="80" customWidth="1"/>
    <col min="6662" max="6662" width="21.85546875" style="80" bestFit="1" customWidth="1"/>
    <col min="6663" max="6663" width="16" style="80" bestFit="1" customWidth="1"/>
    <col min="6664" max="6664" width="19.140625" style="80" bestFit="1" customWidth="1"/>
    <col min="6665" max="6665" width="12.85546875" style="80" bestFit="1" customWidth="1"/>
    <col min="6666" max="6666" width="20.140625" style="80" bestFit="1" customWidth="1"/>
    <col min="6667" max="6667" width="13.7109375" style="80" bestFit="1" customWidth="1"/>
    <col min="6668" max="6668" width="22" style="80" bestFit="1" customWidth="1"/>
    <col min="6669" max="6912" width="9.140625" style="80"/>
    <col min="6913" max="6913" width="6.7109375" style="80" customWidth="1"/>
    <col min="6914" max="6914" width="38.85546875" style="80" customWidth="1"/>
    <col min="6915" max="6915" width="15.7109375" style="80" customWidth="1"/>
    <col min="6916" max="6916" width="19" style="80" customWidth="1"/>
    <col min="6917" max="6917" width="40.140625" style="80" customWidth="1"/>
    <col min="6918" max="6918" width="21.85546875" style="80" bestFit="1" customWidth="1"/>
    <col min="6919" max="6919" width="16" style="80" bestFit="1" customWidth="1"/>
    <col min="6920" max="6920" width="19.140625" style="80" bestFit="1" customWidth="1"/>
    <col min="6921" max="6921" width="12.85546875" style="80" bestFit="1" customWidth="1"/>
    <col min="6922" max="6922" width="20.140625" style="80" bestFit="1" customWidth="1"/>
    <col min="6923" max="6923" width="13.7109375" style="80" bestFit="1" customWidth="1"/>
    <col min="6924" max="6924" width="22" style="80" bestFit="1" customWidth="1"/>
    <col min="6925" max="7168" width="9.140625" style="80"/>
    <col min="7169" max="7169" width="6.7109375" style="80" customWidth="1"/>
    <col min="7170" max="7170" width="38.85546875" style="80" customWidth="1"/>
    <col min="7171" max="7171" width="15.7109375" style="80" customWidth="1"/>
    <col min="7172" max="7172" width="19" style="80" customWidth="1"/>
    <col min="7173" max="7173" width="40.140625" style="80" customWidth="1"/>
    <col min="7174" max="7174" width="21.85546875" style="80" bestFit="1" customWidth="1"/>
    <col min="7175" max="7175" width="16" style="80" bestFit="1" customWidth="1"/>
    <col min="7176" max="7176" width="19.140625" style="80" bestFit="1" customWidth="1"/>
    <col min="7177" max="7177" width="12.85546875" style="80" bestFit="1" customWidth="1"/>
    <col min="7178" max="7178" width="20.140625" style="80" bestFit="1" customWidth="1"/>
    <col min="7179" max="7179" width="13.7109375" style="80" bestFit="1" customWidth="1"/>
    <col min="7180" max="7180" width="22" style="80" bestFit="1" customWidth="1"/>
    <col min="7181" max="7424" width="9.140625" style="80"/>
    <col min="7425" max="7425" width="6.7109375" style="80" customWidth="1"/>
    <col min="7426" max="7426" width="38.85546875" style="80" customWidth="1"/>
    <col min="7427" max="7427" width="15.7109375" style="80" customWidth="1"/>
    <col min="7428" max="7428" width="19" style="80" customWidth="1"/>
    <col min="7429" max="7429" width="40.140625" style="80" customWidth="1"/>
    <col min="7430" max="7430" width="21.85546875" style="80" bestFit="1" customWidth="1"/>
    <col min="7431" max="7431" width="16" style="80" bestFit="1" customWidth="1"/>
    <col min="7432" max="7432" width="19.140625" style="80" bestFit="1" customWidth="1"/>
    <col min="7433" max="7433" width="12.85546875" style="80" bestFit="1" customWidth="1"/>
    <col min="7434" max="7434" width="20.140625" style="80" bestFit="1" customWidth="1"/>
    <col min="7435" max="7435" width="13.7109375" style="80" bestFit="1" customWidth="1"/>
    <col min="7436" max="7436" width="22" style="80" bestFit="1" customWidth="1"/>
    <col min="7437" max="7680" width="9.140625" style="80"/>
    <col min="7681" max="7681" width="6.7109375" style="80" customWidth="1"/>
    <col min="7682" max="7682" width="38.85546875" style="80" customWidth="1"/>
    <col min="7683" max="7683" width="15.7109375" style="80" customWidth="1"/>
    <col min="7684" max="7684" width="19" style="80" customWidth="1"/>
    <col min="7685" max="7685" width="40.140625" style="80" customWidth="1"/>
    <col min="7686" max="7686" width="21.85546875" style="80" bestFit="1" customWidth="1"/>
    <col min="7687" max="7687" width="16" style="80" bestFit="1" customWidth="1"/>
    <col min="7688" max="7688" width="19.140625" style="80" bestFit="1" customWidth="1"/>
    <col min="7689" max="7689" width="12.85546875" style="80" bestFit="1" customWidth="1"/>
    <col min="7690" max="7690" width="20.140625" style="80" bestFit="1" customWidth="1"/>
    <col min="7691" max="7691" width="13.7109375" style="80" bestFit="1" customWidth="1"/>
    <col min="7692" max="7692" width="22" style="80" bestFit="1" customWidth="1"/>
    <col min="7693" max="7936" width="9.140625" style="80"/>
    <col min="7937" max="7937" width="6.7109375" style="80" customWidth="1"/>
    <col min="7938" max="7938" width="38.85546875" style="80" customWidth="1"/>
    <col min="7939" max="7939" width="15.7109375" style="80" customWidth="1"/>
    <col min="7940" max="7940" width="19" style="80" customWidth="1"/>
    <col min="7941" max="7941" width="40.140625" style="80" customWidth="1"/>
    <col min="7942" max="7942" width="21.85546875" style="80" bestFit="1" customWidth="1"/>
    <col min="7943" max="7943" width="16" style="80" bestFit="1" customWidth="1"/>
    <col min="7944" max="7944" width="19.140625" style="80" bestFit="1" customWidth="1"/>
    <col min="7945" max="7945" width="12.85546875" style="80" bestFit="1" customWidth="1"/>
    <col min="7946" max="7946" width="20.140625" style="80" bestFit="1" customWidth="1"/>
    <col min="7947" max="7947" width="13.7109375" style="80" bestFit="1" customWidth="1"/>
    <col min="7948" max="7948" width="22" style="80" bestFit="1" customWidth="1"/>
    <col min="7949" max="8192" width="9.140625" style="80"/>
    <col min="8193" max="8193" width="6.7109375" style="80" customWidth="1"/>
    <col min="8194" max="8194" width="38.85546875" style="80" customWidth="1"/>
    <col min="8195" max="8195" width="15.7109375" style="80" customWidth="1"/>
    <col min="8196" max="8196" width="19" style="80" customWidth="1"/>
    <col min="8197" max="8197" width="40.140625" style="80" customWidth="1"/>
    <col min="8198" max="8198" width="21.85546875" style="80" bestFit="1" customWidth="1"/>
    <col min="8199" max="8199" width="16" style="80" bestFit="1" customWidth="1"/>
    <col min="8200" max="8200" width="19.140625" style="80" bestFit="1" customWidth="1"/>
    <col min="8201" max="8201" width="12.85546875" style="80" bestFit="1" customWidth="1"/>
    <col min="8202" max="8202" width="20.140625" style="80" bestFit="1" customWidth="1"/>
    <col min="8203" max="8203" width="13.7109375" style="80" bestFit="1" customWidth="1"/>
    <col min="8204" max="8204" width="22" style="80" bestFit="1" customWidth="1"/>
    <col min="8205" max="8448" width="9.140625" style="80"/>
    <col min="8449" max="8449" width="6.7109375" style="80" customWidth="1"/>
    <col min="8450" max="8450" width="38.85546875" style="80" customWidth="1"/>
    <col min="8451" max="8451" width="15.7109375" style="80" customWidth="1"/>
    <col min="8452" max="8452" width="19" style="80" customWidth="1"/>
    <col min="8453" max="8453" width="40.140625" style="80" customWidth="1"/>
    <col min="8454" max="8454" width="21.85546875" style="80" bestFit="1" customWidth="1"/>
    <col min="8455" max="8455" width="16" style="80" bestFit="1" customWidth="1"/>
    <col min="8456" max="8456" width="19.140625" style="80" bestFit="1" customWidth="1"/>
    <col min="8457" max="8457" width="12.85546875" style="80" bestFit="1" customWidth="1"/>
    <col min="8458" max="8458" width="20.140625" style="80" bestFit="1" customWidth="1"/>
    <col min="8459" max="8459" width="13.7109375" style="80" bestFit="1" customWidth="1"/>
    <col min="8460" max="8460" width="22" style="80" bestFit="1" customWidth="1"/>
    <col min="8461" max="8704" width="9.140625" style="80"/>
    <col min="8705" max="8705" width="6.7109375" style="80" customWidth="1"/>
    <col min="8706" max="8706" width="38.85546875" style="80" customWidth="1"/>
    <col min="8707" max="8707" width="15.7109375" style="80" customWidth="1"/>
    <col min="8708" max="8708" width="19" style="80" customWidth="1"/>
    <col min="8709" max="8709" width="40.140625" style="80" customWidth="1"/>
    <col min="8710" max="8710" width="21.85546875" style="80" bestFit="1" customWidth="1"/>
    <col min="8711" max="8711" width="16" style="80" bestFit="1" customWidth="1"/>
    <col min="8712" max="8712" width="19.140625" style="80" bestFit="1" customWidth="1"/>
    <col min="8713" max="8713" width="12.85546875" style="80" bestFit="1" customWidth="1"/>
    <col min="8714" max="8714" width="20.140625" style="80" bestFit="1" customWidth="1"/>
    <col min="8715" max="8715" width="13.7109375" style="80" bestFit="1" customWidth="1"/>
    <col min="8716" max="8716" width="22" style="80" bestFit="1" customWidth="1"/>
    <col min="8717" max="8960" width="9.140625" style="80"/>
    <col min="8961" max="8961" width="6.7109375" style="80" customWidth="1"/>
    <col min="8962" max="8962" width="38.85546875" style="80" customWidth="1"/>
    <col min="8963" max="8963" width="15.7109375" style="80" customWidth="1"/>
    <col min="8964" max="8964" width="19" style="80" customWidth="1"/>
    <col min="8965" max="8965" width="40.140625" style="80" customWidth="1"/>
    <col min="8966" max="8966" width="21.85546875" style="80" bestFit="1" customWidth="1"/>
    <col min="8967" max="8967" width="16" style="80" bestFit="1" customWidth="1"/>
    <col min="8968" max="8968" width="19.140625" style="80" bestFit="1" customWidth="1"/>
    <col min="8969" max="8969" width="12.85546875" style="80" bestFit="1" customWidth="1"/>
    <col min="8970" max="8970" width="20.140625" style="80" bestFit="1" customWidth="1"/>
    <col min="8971" max="8971" width="13.7109375" style="80" bestFit="1" customWidth="1"/>
    <col min="8972" max="8972" width="22" style="80" bestFit="1" customWidth="1"/>
    <col min="8973" max="9216" width="9.140625" style="80"/>
    <col min="9217" max="9217" width="6.7109375" style="80" customWidth="1"/>
    <col min="9218" max="9218" width="38.85546875" style="80" customWidth="1"/>
    <col min="9219" max="9219" width="15.7109375" style="80" customWidth="1"/>
    <col min="9220" max="9220" width="19" style="80" customWidth="1"/>
    <col min="9221" max="9221" width="40.140625" style="80" customWidth="1"/>
    <col min="9222" max="9222" width="21.85546875" style="80" bestFit="1" customWidth="1"/>
    <col min="9223" max="9223" width="16" style="80" bestFit="1" customWidth="1"/>
    <col min="9224" max="9224" width="19.140625" style="80" bestFit="1" customWidth="1"/>
    <col min="9225" max="9225" width="12.85546875" style="80" bestFit="1" customWidth="1"/>
    <col min="9226" max="9226" width="20.140625" style="80" bestFit="1" customWidth="1"/>
    <col min="9227" max="9227" width="13.7109375" style="80" bestFit="1" customWidth="1"/>
    <col min="9228" max="9228" width="22" style="80" bestFit="1" customWidth="1"/>
    <col min="9229" max="9472" width="9.140625" style="80"/>
    <col min="9473" max="9473" width="6.7109375" style="80" customWidth="1"/>
    <col min="9474" max="9474" width="38.85546875" style="80" customWidth="1"/>
    <col min="9475" max="9475" width="15.7109375" style="80" customWidth="1"/>
    <col min="9476" max="9476" width="19" style="80" customWidth="1"/>
    <col min="9477" max="9477" width="40.140625" style="80" customWidth="1"/>
    <col min="9478" max="9478" width="21.85546875" style="80" bestFit="1" customWidth="1"/>
    <col min="9479" max="9479" width="16" style="80" bestFit="1" customWidth="1"/>
    <col min="9480" max="9480" width="19.140625" style="80" bestFit="1" customWidth="1"/>
    <col min="9481" max="9481" width="12.85546875" style="80" bestFit="1" customWidth="1"/>
    <col min="9482" max="9482" width="20.140625" style="80" bestFit="1" customWidth="1"/>
    <col min="9483" max="9483" width="13.7109375" style="80" bestFit="1" customWidth="1"/>
    <col min="9484" max="9484" width="22" style="80" bestFit="1" customWidth="1"/>
    <col min="9485" max="9728" width="9.140625" style="80"/>
    <col min="9729" max="9729" width="6.7109375" style="80" customWidth="1"/>
    <col min="9730" max="9730" width="38.85546875" style="80" customWidth="1"/>
    <col min="9731" max="9731" width="15.7109375" style="80" customWidth="1"/>
    <col min="9732" max="9732" width="19" style="80" customWidth="1"/>
    <col min="9733" max="9733" width="40.140625" style="80" customWidth="1"/>
    <col min="9734" max="9734" width="21.85546875" style="80" bestFit="1" customWidth="1"/>
    <col min="9735" max="9735" width="16" style="80" bestFit="1" customWidth="1"/>
    <col min="9736" max="9736" width="19.140625" style="80" bestFit="1" customWidth="1"/>
    <col min="9737" max="9737" width="12.85546875" style="80" bestFit="1" customWidth="1"/>
    <col min="9738" max="9738" width="20.140625" style="80" bestFit="1" customWidth="1"/>
    <col min="9739" max="9739" width="13.7109375" style="80" bestFit="1" customWidth="1"/>
    <col min="9740" max="9740" width="22" style="80" bestFit="1" customWidth="1"/>
    <col min="9741" max="9984" width="9.140625" style="80"/>
    <col min="9985" max="9985" width="6.7109375" style="80" customWidth="1"/>
    <col min="9986" max="9986" width="38.85546875" style="80" customWidth="1"/>
    <col min="9987" max="9987" width="15.7109375" style="80" customWidth="1"/>
    <col min="9988" max="9988" width="19" style="80" customWidth="1"/>
    <col min="9989" max="9989" width="40.140625" style="80" customWidth="1"/>
    <col min="9990" max="9990" width="21.85546875" style="80" bestFit="1" customWidth="1"/>
    <col min="9991" max="9991" width="16" style="80" bestFit="1" customWidth="1"/>
    <col min="9992" max="9992" width="19.140625" style="80" bestFit="1" customWidth="1"/>
    <col min="9993" max="9993" width="12.85546875" style="80" bestFit="1" customWidth="1"/>
    <col min="9994" max="9994" width="20.140625" style="80" bestFit="1" customWidth="1"/>
    <col min="9995" max="9995" width="13.7109375" style="80" bestFit="1" customWidth="1"/>
    <col min="9996" max="9996" width="22" style="80" bestFit="1" customWidth="1"/>
    <col min="9997" max="10240" width="9.140625" style="80"/>
    <col min="10241" max="10241" width="6.7109375" style="80" customWidth="1"/>
    <col min="10242" max="10242" width="38.85546875" style="80" customWidth="1"/>
    <col min="10243" max="10243" width="15.7109375" style="80" customWidth="1"/>
    <col min="10244" max="10244" width="19" style="80" customWidth="1"/>
    <col min="10245" max="10245" width="40.140625" style="80" customWidth="1"/>
    <col min="10246" max="10246" width="21.85546875" style="80" bestFit="1" customWidth="1"/>
    <col min="10247" max="10247" width="16" style="80" bestFit="1" customWidth="1"/>
    <col min="10248" max="10248" width="19.140625" style="80" bestFit="1" customWidth="1"/>
    <col min="10249" max="10249" width="12.85546875" style="80" bestFit="1" customWidth="1"/>
    <col min="10250" max="10250" width="20.140625" style="80" bestFit="1" customWidth="1"/>
    <col min="10251" max="10251" width="13.7109375" style="80" bestFit="1" customWidth="1"/>
    <col min="10252" max="10252" width="22" style="80" bestFit="1" customWidth="1"/>
    <col min="10253" max="10496" width="9.140625" style="80"/>
    <col min="10497" max="10497" width="6.7109375" style="80" customWidth="1"/>
    <col min="10498" max="10498" width="38.85546875" style="80" customWidth="1"/>
    <col min="10499" max="10499" width="15.7109375" style="80" customWidth="1"/>
    <col min="10500" max="10500" width="19" style="80" customWidth="1"/>
    <col min="10501" max="10501" width="40.140625" style="80" customWidth="1"/>
    <col min="10502" max="10502" width="21.85546875" style="80" bestFit="1" customWidth="1"/>
    <col min="10503" max="10503" width="16" style="80" bestFit="1" customWidth="1"/>
    <col min="10504" max="10504" width="19.140625" style="80" bestFit="1" customWidth="1"/>
    <col min="10505" max="10505" width="12.85546875" style="80" bestFit="1" customWidth="1"/>
    <col min="10506" max="10506" width="20.140625" style="80" bestFit="1" customWidth="1"/>
    <col min="10507" max="10507" width="13.7109375" style="80" bestFit="1" customWidth="1"/>
    <col min="10508" max="10508" width="22" style="80" bestFit="1" customWidth="1"/>
    <col min="10509" max="10752" width="9.140625" style="80"/>
    <col min="10753" max="10753" width="6.7109375" style="80" customWidth="1"/>
    <col min="10754" max="10754" width="38.85546875" style="80" customWidth="1"/>
    <col min="10755" max="10755" width="15.7109375" style="80" customWidth="1"/>
    <col min="10756" max="10756" width="19" style="80" customWidth="1"/>
    <col min="10757" max="10757" width="40.140625" style="80" customWidth="1"/>
    <col min="10758" max="10758" width="21.85546875" style="80" bestFit="1" customWidth="1"/>
    <col min="10759" max="10759" width="16" style="80" bestFit="1" customWidth="1"/>
    <col min="10760" max="10760" width="19.140625" style="80" bestFit="1" customWidth="1"/>
    <col min="10761" max="10761" width="12.85546875" style="80" bestFit="1" customWidth="1"/>
    <col min="10762" max="10762" width="20.140625" style="80" bestFit="1" customWidth="1"/>
    <col min="10763" max="10763" width="13.7109375" style="80" bestFit="1" customWidth="1"/>
    <col min="10764" max="10764" width="22" style="80" bestFit="1" customWidth="1"/>
    <col min="10765" max="11008" width="9.140625" style="80"/>
    <col min="11009" max="11009" width="6.7109375" style="80" customWidth="1"/>
    <col min="11010" max="11010" width="38.85546875" style="80" customWidth="1"/>
    <col min="11011" max="11011" width="15.7109375" style="80" customWidth="1"/>
    <col min="11012" max="11012" width="19" style="80" customWidth="1"/>
    <col min="11013" max="11013" width="40.140625" style="80" customWidth="1"/>
    <col min="11014" max="11014" width="21.85546875" style="80" bestFit="1" customWidth="1"/>
    <col min="11015" max="11015" width="16" style="80" bestFit="1" customWidth="1"/>
    <col min="11016" max="11016" width="19.140625" style="80" bestFit="1" customWidth="1"/>
    <col min="11017" max="11017" width="12.85546875" style="80" bestFit="1" customWidth="1"/>
    <col min="11018" max="11018" width="20.140625" style="80" bestFit="1" customWidth="1"/>
    <col min="11019" max="11019" width="13.7109375" style="80" bestFit="1" customWidth="1"/>
    <col min="11020" max="11020" width="22" style="80" bestFit="1" customWidth="1"/>
    <col min="11021" max="11264" width="9.140625" style="80"/>
    <col min="11265" max="11265" width="6.7109375" style="80" customWidth="1"/>
    <col min="11266" max="11266" width="38.85546875" style="80" customWidth="1"/>
    <col min="11267" max="11267" width="15.7109375" style="80" customWidth="1"/>
    <col min="11268" max="11268" width="19" style="80" customWidth="1"/>
    <col min="11269" max="11269" width="40.140625" style="80" customWidth="1"/>
    <col min="11270" max="11270" width="21.85546875" style="80" bestFit="1" customWidth="1"/>
    <col min="11271" max="11271" width="16" style="80" bestFit="1" customWidth="1"/>
    <col min="11272" max="11272" width="19.140625" style="80" bestFit="1" customWidth="1"/>
    <col min="11273" max="11273" width="12.85546875" style="80" bestFit="1" customWidth="1"/>
    <col min="11274" max="11274" width="20.140625" style="80" bestFit="1" customWidth="1"/>
    <col min="11275" max="11275" width="13.7109375" style="80" bestFit="1" customWidth="1"/>
    <col min="11276" max="11276" width="22" style="80" bestFit="1" customWidth="1"/>
    <col min="11277" max="11520" width="9.140625" style="80"/>
    <col min="11521" max="11521" width="6.7109375" style="80" customWidth="1"/>
    <col min="11522" max="11522" width="38.85546875" style="80" customWidth="1"/>
    <col min="11523" max="11523" width="15.7109375" style="80" customWidth="1"/>
    <col min="11524" max="11524" width="19" style="80" customWidth="1"/>
    <col min="11525" max="11525" width="40.140625" style="80" customWidth="1"/>
    <col min="11526" max="11526" width="21.85546875" style="80" bestFit="1" customWidth="1"/>
    <col min="11527" max="11527" width="16" style="80" bestFit="1" customWidth="1"/>
    <col min="11528" max="11528" width="19.140625" style="80" bestFit="1" customWidth="1"/>
    <col min="11529" max="11529" width="12.85546875" style="80" bestFit="1" customWidth="1"/>
    <col min="11530" max="11530" width="20.140625" style="80" bestFit="1" customWidth="1"/>
    <col min="11531" max="11531" width="13.7109375" style="80" bestFit="1" customWidth="1"/>
    <col min="11532" max="11532" width="22" style="80" bestFit="1" customWidth="1"/>
    <col min="11533" max="11776" width="9.140625" style="80"/>
    <col min="11777" max="11777" width="6.7109375" style="80" customWidth="1"/>
    <col min="11778" max="11778" width="38.85546875" style="80" customWidth="1"/>
    <col min="11779" max="11779" width="15.7109375" style="80" customWidth="1"/>
    <col min="11780" max="11780" width="19" style="80" customWidth="1"/>
    <col min="11781" max="11781" width="40.140625" style="80" customWidth="1"/>
    <col min="11782" max="11782" width="21.85546875" style="80" bestFit="1" customWidth="1"/>
    <col min="11783" max="11783" width="16" style="80" bestFit="1" customWidth="1"/>
    <col min="11784" max="11784" width="19.140625" style="80" bestFit="1" customWidth="1"/>
    <col min="11785" max="11785" width="12.85546875" style="80" bestFit="1" customWidth="1"/>
    <col min="11786" max="11786" width="20.140625" style="80" bestFit="1" customWidth="1"/>
    <col min="11787" max="11787" width="13.7109375" style="80" bestFit="1" customWidth="1"/>
    <col min="11788" max="11788" width="22" style="80" bestFit="1" customWidth="1"/>
    <col min="11789" max="12032" width="9.140625" style="80"/>
    <col min="12033" max="12033" width="6.7109375" style="80" customWidth="1"/>
    <col min="12034" max="12034" width="38.85546875" style="80" customWidth="1"/>
    <col min="12035" max="12035" width="15.7109375" style="80" customWidth="1"/>
    <col min="12036" max="12036" width="19" style="80" customWidth="1"/>
    <col min="12037" max="12037" width="40.140625" style="80" customWidth="1"/>
    <col min="12038" max="12038" width="21.85546875" style="80" bestFit="1" customWidth="1"/>
    <col min="12039" max="12039" width="16" style="80" bestFit="1" customWidth="1"/>
    <col min="12040" max="12040" width="19.140625" style="80" bestFit="1" customWidth="1"/>
    <col min="12041" max="12041" width="12.85546875" style="80" bestFit="1" customWidth="1"/>
    <col min="12042" max="12042" width="20.140625" style="80" bestFit="1" customWidth="1"/>
    <col min="12043" max="12043" width="13.7109375" style="80" bestFit="1" customWidth="1"/>
    <col min="12044" max="12044" width="22" style="80" bestFit="1" customWidth="1"/>
    <col min="12045" max="12288" width="9.140625" style="80"/>
    <col min="12289" max="12289" width="6.7109375" style="80" customWidth="1"/>
    <col min="12290" max="12290" width="38.85546875" style="80" customWidth="1"/>
    <col min="12291" max="12291" width="15.7109375" style="80" customWidth="1"/>
    <col min="12292" max="12292" width="19" style="80" customWidth="1"/>
    <col min="12293" max="12293" width="40.140625" style="80" customWidth="1"/>
    <col min="12294" max="12294" width="21.85546875" style="80" bestFit="1" customWidth="1"/>
    <col min="12295" max="12295" width="16" style="80" bestFit="1" customWidth="1"/>
    <col min="12296" max="12296" width="19.140625" style="80" bestFit="1" customWidth="1"/>
    <col min="12297" max="12297" width="12.85546875" style="80" bestFit="1" customWidth="1"/>
    <col min="12298" max="12298" width="20.140625" style="80" bestFit="1" customWidth="1"/>
    <col min="12299" max="12299" width="13.7109375" style="80" bestFit="1" customWidth="1"/>
    <col min="12300" max="12300" width="22" style="80" bestFit="1" customWidth="1"/>
    <col min="12301" max="12544" width="9.140625" style="80"/>
    <col min="12545" max="12545" width="6.7109375" style="80" customWidth="1"/>
    <col min="12546" max="12546" width="38.85546875" style="80" customWidth="1"/>
    <col min="12547" max="12547" width="15.7109375" style="80" customWidth="1"/>
    <col min="12548" max="12548" width="19" style="80" customWidth="1"/>
    <col min="12549" max="12549" width="40.140625" style="80" customWidth="1"/>
    <col min="12550" max="12550" width="21.85546875" style="80" bestFit="1" customWidth="1"/>
    <col min="12551" max="12551" width="16" style="80" bestFit="1" customWidth="1"/>
    <col min="12552" max="12552" width="19.140625" style="80" bestFit="1" customWidth="1"/>
    <col min="12553" max="12553" width="12.85546875" style="80" bestFit="1" customWidth="1"/>
    <col min="12554" max="12554" width="20.140625" style="80" bestFit="1" customWidth="1"/>
    <col min="12555" max="12555" width="13.7109375" style="80" bestFit="1" customWidth="1"/>
    <col min="12556" max="12556" width="22" style="80" bestFit="1" customWidth="1"/>
    <col min="12557" max="12800" width="9.140625" style="80"/>
    <col min="12801" max="12801" width="6.7109375" style="80" customWidth="1"/>
    <col min="12802" max="12802" width="38.85546875" style="80" customWidth="1"/>
    <col min="12803" max="12803" width="15.7109375" style="80" customWidth="1"/>
    <col min="12804" max="12804" width="19" style="80" customWidth="1"/>
    <col min="12805" max="12805" width="40.140625" style="80" customWidth="1"/>
    <col min="12806" max="12806" width="21.85546875" style="80" bestFit="1" customWidth="1"/>
    <col min="12807" max="12807" width="16" style="80" bestFit="1" customWidth="1"/>
    <col min="12808" max="12808" width="19.140625" style="80" bestFit="1" customWidth="1"/>
    <col min="12809" max="12809" width="12.85546875" style="80" bestFit="1" customWidth="1"/>
    <col min="12810" max="12810" width="20.140625" style="80" bestFit="1" customWidth="1"/>
    <col min="12811" max="12811" width="13.7109375" style="80" bestFit="1" customWidth="1"/>
    <col min="12812" max="12812" width="22" style="80" bestFit="1" customWidth="1"/>
    <col min="12813" max="13056" width="9.140625" style="80"/>
    <col min="13057" max="13057" width="6.7109375" style="80" customWidth="1"/>
    <col min="13058" max="13058" width="38.85546875" style="80" customWidth="1"/>
    <col min="13059" max="13059" width="15.7109375" style="80" customWidth="1"/>
    <col min="13060" max="13060" width="19" style="80" customWidth="1"/>
    <col min="13061" max="13061" width="40.140625" style="80" customWidth="1"/>
    <col min="13062" max="13062" width="21.85546875" style="80" bestFit="1" customWidth="1"/>
    <col min="13063" max="13063" width="16" style="80" bestFit="1" customWidth="1"/>
    <col min="13064" max="13064" width="19.140625" style="80" bestFit="1" customWidth="1"/>
    <col min="13065" max="13065" width="12.85546875" style="80" bestFit="1" customWidth="1"/>
    <col min="13066" max="13066" width="20.140625" style="80" bestFit="1" customWidth="1"/>
    <col min="13067" max="13067" width="13.7109375" style="80" bestFit="1" customWidth="1"/>
    <col min="13068" max="13068" width="22" style="80" bestFit="1" customWidth="1"/>
    <col min="13069" max="13312" width="9.140625" style="80"/>
    <col min="13313" max="13313" width="6.7109375" style="80" customWidth="1"/>
    <col min="13314" max="13314" width="38.85546875" style="80" customWidth="1"/>
    <col min="13315" max="13315" width="15.7109375" style="80" customWidth="1"/>
    <col min="13316" max="13316" width="19" style="80" customWidth="1"/>
    <col min="13317" max="13317" width="40.140625" style="80" customWidth="1"/>
    <col min="13318" max="13318" width="21.85546875" style="80" bestFit="1" customWidth="1"/>
    <col min="13319" max="13319" width="16" style="80" bestFit="1" customWidth="1"/>
    <col min="13320" max="13320" width="19.140625" style="80" bestFit="1" customWidth="1"/>
    <col min="13321" max="13321" width="12.85546875" style="80" bestFit="1" customWidth="1"/>
    <col min="13322" max="13322" width="20.140625" style="80" bestFit="1" customWidth="1"/>
    <col min="13323" max="13323" width="13.7109375" style="80" bestFit="1" customWidth="1"/>
    <col min="13324" max="13324" width="22" style="80" bestFit="1" customWidth="1"/>
    <col min="13325" max="13568" width="9.140625" style="80"/>
    <col min="13569" max="13569" width="6.7109375" style="80" customWidth="1"/>
    <col min="13570" max="13570" width="38.85546875" style="80" customWidth="1"/>
    <col min="13571" max="13571" width="15.7109375" style="80" customWidth="1"/>
    <col min="13572" max="13572" width="19" style="80" customWidth="1"/>
    <col min="13573" max="13573" width="40.140625" style="80" customWidth="1"/>
    <col min="13574" max="13574" width="21.85546875" style="80" bestFit="1" customWidth="1"/>
    <col min="13575" max="13575" width="16" style="80" bestFit="1" customWidth="1"/>
    <col min="13576" max="13576" width="19.140625" style="80" bestFit="1" customWidth="1"/>
    <col min="13577" max="13577" width="12.85546875" style="80" bestFit="1" customWidth="1"/>
    <col min="13578" max="13578" width="20.140625" style="80" bestFit="1" customWidth="1"/>
    <col min="13579" max="13579" width="13.7109375" style="80" bestFit="1" customWidth="1"/>
    <col min="13580" max="13580" width="22" style="80" bestFit="1" customWidth="1"/>
    <col min="13581" max="13824" width="9.140625" style="80"/>
    <col min="13825" max="13825" width="6.7109375" style="80" customWidth="1"/>
    <col min="13826" max="13826" width="38.85546875" style="80" customWidth="1"/>
    <col min="13827" max="13827" width="15.7109375" style="80" customWidth="1"/>
    <col min="13828" max="13828" width="19" style="80" customWidth="1"/>
    <col min="13829" max="13829" width="40.140625" style="80" customWidth="1"/>
    <col min="13830" max="13830" width="21.85546875" style="80" bestFit="1" customWidth="1"/>
    <col min="13831" max="13831" width="16" style="80" bestFit="1" customWidth="1"/>
    <col min="13832" max="13832" width="19.140625" style="80" bestFit="1" customWidth="1"/>
    <col min="13833" max="13833" width="12.85546875" style="80" bestFit="1" customWidth="1"/>
    <col min="13834" max="13834" width="20.140625" style="80" bestFit="1" customWidth="1"/>
    <col min="13835" max="13835" width="13.7109375" style="80" bestFit="1" customWidth="1"/>
    <col min="13836" max="13836" width="22" style="80" bestFit="1" customWidth="1"/>
    <col min="13837" max="14080" width="9.140625" style="80"/>
    <col min="14081" max="14081" width="6.7109375" style="80" customWidth="1"/>
    <col min="14082" max="14082" width="38.85546875" style="80" customWidth="1"/>
    <col min="14083" max="14083" width="15.7109375" style="80" customWidth="1"/>
    <col min="14084" max="14084" width="19" style="80" customWidth="1"/>
    <col min="14085" max="14085" width="40.140625" style="80" customWidth="1"/>
    <col min="14086" max="14086" width="21.85546875" style="80" bestFit="1" customWidth="1"/>
    <col min="14087" max="14087" width="16" style="80" bestFit="1" customWidth="1"/>
    <col min="14088" max="14088" width="19.140625" style="80" bestFit="1" customWidth="1"/>
    <col min="14089" max="14089" width="12.85546875" style="80" bestFit="1" customWidth="1"/>
    <col min="14090" max="14090" width="20.140625" style="80" bestFit="1" customWidth="1"/>
    <col min="14091" max="14091" width="13.7109375" style="80" bestFit="1" customWidth="1"/>
    <col min="14092" max="14092" width="22" style="80" bestFit="1" customWidth="1"/>
    <col min="14093" max="14336" width="9.140625" style="80"/>
    <col min="14337" max="14337" width="6.7109375" style="80" customWidth="1"/>
    <col min="14338" max="14338" width="38.85546875" style="80" customWidth="1"/>
    <col min="14339" max="14339" width="15.7109375" style="80" customWidth="1"/>
    <col min="14340" max="14340" width="19" style="80" customWidth="1"/>
    <col min="14341" max="14341" width="40.140625" style="80" customWidth="1"/>
    <col min="14342" max="14342" width="21.85546875" style="80" bestFit="1" customWidth="1"/>
    <col min="14343" max="14343" width="16" style="80" bestFit="1" customWidth="1"/>
    <col min="14344" max="14344" width="19.140625" style="80" bestFit="1" customWidth="1"/>
    <col min="14345" max="14345" width="12.85546875" style="80" bestFit="1" customWidth="1"/>
    <col min="14346" max="14346" width="20.140625" style="80" bestFit="1" customWidth="1"/>
    <col min="14347" max="14347" width="13.7109375" style="80" bestFit="1" customWidth="1"/>
    <col min="14348" max="14348" width="22" style="80" bestFit="1" customWidth="1"/>
    <col min="14349" max="14592" width="9.140625" style="80"/>
    <col min="14593" max="14593" width="6.7109375" style="80" customWidth="1"/>
    <col min="14594" max="14594" width="38.85546875" style="80" customWidth="1"/>
    <col min="14595" max="14595" width="15.7109375" style="80" customWidth="1"/>
    <col min="14596" max="14596" width="19" style="80" customWidth="1"/>
    <col min="14597" max="14597" width="40.140625" style="80" customWidth="1"/>
    <col min="14598" max="14598" width="21.85546875" style="80" bestFit="1" customWidth="1"/>
    <col min="14599" max="14599" width="16" style="80" bestFit="1" customWidth="1"/>
    <col min="14600" max="14600" width="19.140625" style="80" bestFit="1" customWidth="1"/>
    <col min="14601" max="14601" width="12.85546875" style="80" bestFit="1" customWidth="1"/>
    <col min="14602" max="14602" width="20.140625" style="80" bestFit="1" customWidth="1"/>
    <col min="14603" max="14603" width="13.7109375" style="80" bestFit="1" customWidth="1"/>
    <col min="14604" max="14604" width="22" style="80" bestFit="1" customWidth="1"/>
    <col min="14605" max="14848" width="9.140625" style="80"/>
    <col min="14849" max="14849" width="6.7109375" style="80" customWidth="1"/>
    <col min="14850" max="14850" width="38.85546875" style="80" customWidth="1"/>
    <col min="14851" max="14851" width="15.7109375" style="80" customWidth="1"/>
    <col min="14852" max="14852" width="19" style="80" customWidth="1"/>
    <col min="14853" max="14853" width="40.140625" style="80" customWidth="1"/>
    <col min="14854" max="14854" width="21.85546875" style="80" bestFit="1" customWidth="1"/>
    <col min="14855" max="14855" width="16" style="80" bestFit="1" customWidth="1"/>
    <col min="14856" max="14856" width="19.140625" style="80" bestFit="1" customWidth="1"/>
    <col min="14857" max="14857" width="12.85546875" style="80" bestFit="1" customWidth="1"/>
    <col min="14858" max="14858" width="20.140625" style="80" bestFit="1" customWidth="1"/>
    <col min="14859" max="14859" width="13.7109375" style="80" bestFit="1" customWidth="1"/>
    <col min="14860" max="14860" width="22" style="80" bestFit="1" customWidth="1"/>
    <col min="14861" max="15104" width="9.140625" style="80"/>
    <col min="15105" max="15105" width="6.7109375" style="80" customWidth="1"/>
    <col min="15106" max="15106" width="38.85546875" style="80" customWidth="1"/>
    <col min="15107" max="15107" width="15.7109375" style="80" customWidth="1"/>
    <col min="15108" max="15108" width="19" style="80" customWidth="1"/>
    <col min="15109" max="15109" width="40.140625" style="80" customWidth="1"/>
    <col min="15110" max="15110" width="21.85546875" style="80" bestFit="1" customWidth="1"/>
    <col min="15111" max="15111" width="16" style="80" bestFit="1" customWidth="1"/>
    <col min="15112" max="15112" width="19.140625" style="80" bestFit="1" customWidth="1"/>
    <col min="15113" max="15113" width="12.85546875" style="80" bestFit="1" customWidth="1"/>
    <col min="15114" max="15114" width="20.140625" style="80" bestFit="1" customWidth="1"/>
    <col min="15115" max="15115" width="13.7109375" style="80" bestFit="1" customWidth="1"/>
    <col min="15116" max="15116" width="22" style="80" bestFit="1" customWidth="1"/>
    <col min="15117" max="15360" width="9.140625" style="80"/>
    <col min="15361" max="15361" width="6.7109375" style="80" customWidth="1"/>
    <col min="15362" max="15362" width="38.85546875" style="80" customWidth="1"/>
    <col min="15363" max="15363" width="15.7109375" style="80" customWidth="1"/>
    <col min="15364" max="15364" width="19" style="80" customWidth="1"/>
    <col min="15365" max="15365" width="40.140625" style="80" customWidth="1"/>
    <col min="15366" max="15366" width="21.85546875" style="80" bestFit="1" customWidth="1"/>
    <col min="15367" max="15367" width="16" style="80" bestFit="1" customWidth="1"/>
    <col min="15368" max="15368" width="19.140625" style="80" bestFit="1" customWidth="1"/>
    <col min="15369" max="15369" width="12.85546875" style="80" bestFit="1" customWidth="1"/>
    <col min="15370" max="15370" width="20.140625" style="80" bestFit="1" customWidth="1"/>
    <col min="15371" max="15371" width="13.7109375" style="80" bestFit="1" customWidth="1"/>
    <col min="15372" max="15372" width="22" style="80" bestFit="1" customWidth="1"/>
    <col min="15373" max="15616" width="9.140625" style="80"/>
    <col min="15617" max="15617" width="6.7109375" style="80" customWidth="1"/>
    <col min="15618" max="15618" width="38.85546875" style="80" customWidth="1"/>
    <col min="15619" max="15619" width="15.7109375" style="80" customWidth="1"/>
    <col min="15620" max="15620" width="19" style="80" customWidth="1"/>
    <col min="15621" max="15621" width="40.140625" style="80" customWidth="1"/>
    <col min="15622" max="15622" width="21.85546875" style="80" bestFit="1" customWidth="1"/>
    <col min="15623" max="15623" width="16" style="80" bestFit="1" customWidth="1"/>
    <col min="15624" max="15624" width="19.140625" style="80" bestFit="1" customWidth="1"/>
    <col min="15625" max="15625" width="12.85546875" style="80" bestFit="1" customWidth="1"/>
    <col min="15626" max="15626" width="20.140625" style="80" bestFit="1" customWidth="1"/>
    <col min="15627" max="15627" width="13.7109375" style="80" bestFit="1" customWidth="1"/>
    <col min="15628" max="15628" width="22" style="80" bestFit="1" customWidth="1"/>
    <col min="15629" max="15872" width="9.140625" style="80"/>
    <col min="15873" max="15873" width="6.7109375" style="80" customWidth="1"/>
    <col min="15874" max="15874" width="38.85546875" style="80" customWidth="1"/>
    <col min="15875" max="15875" width="15.7109375" style="80" customWidth="1"/>
    <col min="15876" max="15876" width="19" style="80" customWidth="1"/>
    <col min="15877" max="15877" width="40.140625" style="80" customWidth="1"/>
    <col min="15878" max="15878" width="21.85546875" style="80" bestFit="1" customWidth="1"/>
    <col min="15879" max="15879" width="16" style="80" bestFit="1" customWidth="1"/>
    <col min="15880" max="15880" width="19.140625" style="80" bestFit="1" customWidth="1"/>
    <col min="15881" max="15881" width="12.85546875" style="80" bestFit="1" customWidth="1"/>
    <col min="15882" max="15882" width="20.140625" style="80" bestFit="1" customWidth="1"/>
    <col min="15883" max="15883" width="13.7109375" style="80" bestFit="1" customWidth="1"/>
    <col min="15884" max="15884" width="22" style="80" bestFit="1" customWidth="1"/>
    <col min="15885" max="16128" width="9.140625" style="80"/>
    <col min="16129" max="16129" width="6.7109375" style="80" customWidth="1"/>
    <col min="16130" max="16130" width="38.85546875" style="80" customWidth="1"/>
    <col min="16131" max="16131" width="15.7109375" style="80" customWidth="1"/>
    <col min="16132" max="16132" width="19" style="80" customWidth="1"/>
    <col min="16133" max="16133" width="40.140625" style="80" customWidth="1"/>
    <col min="16134" max="16134" width="21.85546875" style="80" bestFit="1" customWidth="1"/>
    <col min="16135" max="16135" width="16" style="80" bestFit="1" customWidth="1"/>
    <col min="16136" max="16136" width="19.140625" style="80" bestFit="1" customWidth="1"/>
    <col min="16137" max="16137" width="12.85546875" style="80" bestFit="1" customWidth="1"/>
    <col min="16138" max="16138" width="20.140625" style="80" bestFit="1" customWidth="1"/>
    <col min="16139" max="16139" width="13.7109375" style="80" bestFit="1" customWidth="1"/>
    <col min="16140" max="16140" width="22" style="80" bestFit="1" customWidth="1"/>
    <col min="16141" max="16384" width="9.140625" style="80"/>
  </cols>
  <sheetData>
    <row r="1" spans="1:7" ht="24.95" customHeight="1" x14ac:dyDescent="0.3">
      <c r="E1" s="81" t="s">
        <v>41</v>
      </c>
    </row>
    <row r="2" spans="1:7" ht="24.95" customHeight="1" x14ac:dyDescent="0.3">
      <c r="A2" s="362" t="s">
        <v>42</v>
      </c>
      <c r="B2" s="362"/>
      <c r="C2" s="362"/>
      <c r="D2" s="362"/>
      <c r="E2" s="362"/>
    </row>
    <row r="3" spans="1:7" ht="24.95" customHeight="1" x14ac:dyDescent="0.3">
      <c r="A3" s="362" t="s">
        <v>43</v>
      </c>
      <c r="B3" s="362"/>
      <c r="C3" s="362"/>
      <c r="D3" s="362"/>
      <c r="E3" s="362"/>
    </row>
    <row r="4" spans="1:7" ht="24.95" customHeight="1" x14ac:dyDescent="0.5">
      <c r="A4" s="363" t="s">
        <v>44</v>
      </c>
      <c r="B4" s="363"/>
      <c r="C4" s="363"/>
      <c r="D4" s="363"/>
      <c r="E4" s="363"/>
    </row>
    <row r="5" spans="1:7" ht="24.95" customHeight="1" x14ac:dyDescent="0.5">
      <c r="A5" s="364" t="str">
        <f>'ปร5ก-1'!A4</f>
        <v xml:space="preserve">  ชื่อโครงการ/งานก่อสร้าง โครงการปรับปรุงห้องน้ำ หอผู้ป่วยพิเศษและห้องน้ำอื่นของอาคารเพชรรัตน์ จำนวน 149 ห้อง</v>
      </c>
      <c r="B5" s="364"/>
      <c r="C5" s="364"/>
      <c r="D5" s="364"/>
      <c r="E5" s="364"/>
    </row>
    <row r="6" spans="1:7" ht="24.95" customHeight="1" x14ac:dyDescent="0.5">
      <c r="A6" s="364" t="str">
        <f>'ปร5ก-1'!A5</f>
        <v xml:space="preserve">  สถานที่ก่อสร้าง/งาน  อาคารเพชรัตน์</v>
      </c>
      <c r="B6" s="364"/>
      <c r="C6" s="364"/>
      <c r="D6" s="364"/>
      <c r="E6" s="364"/>
    </row>
    <row r="7" spans="1:7" ht="24.95" customHeight="1" x14ac:dyDescent="0.5">
      <c r="A7" s="364"/>
      <c r="B7" s="364"/>
      <c r="C7" s="364"/>
      <c r="D7" s="364"/>
      <c r="E7" s="364"/>
    </row>
    <row r="8" spans="1:7" ht="24.95" customHeight="1" x14ac:dyDescent="0.3">
      <c r="A8" s="365" t="str">
        <f>'[6]ปร4(ข)'!A7:C7</f>
        <v xml:space="preserve">  คำนวณราคากลางโดย   ฝ่ายวิศวกรรมบริการ  </v>
      </c>
      <c r="B8" s="365"/>
      <c r="C8" s="365"/>
      <c r="D8" s="365"/>
      <c r="E8" s="365"/>
    </row>
    <row r="9" spans="1:7" ht="24.95" customHeight="1" x14ac:dyDescent="0.5">
      <c r="A9" s="366" t="s">
        <v>45</v>
      </c>
      <c r="B9" s="366"/>
      <c r="C9" s="366"/>
      <c r="D9" s="366"/>
      <c r="E9" s="366"/>
    </row>
    <row r="10" spans="1:7" ht="24.95" customHeight="1" x14ac:dyDescent="0.5">
      <c r="A10" s="367"/>
      <c r="B10" s="367"/>
      <c r="C10" s="367"/>
      <c r="D10" s="367"/>
      <c r="E10" s="367"/>
    </row>
    <row r="11" spans="1:7" ht="24.95" customHeight="1" x14ac:dyDescent="0.5">
      <c r="A11" s="82"/>
      <c r="B11" s="82"/>
      <c r="C11" s="82"/>
      <c r="D11" s="83"/>
      <c r="E11" s="82"/>
    </row>
    <row r="12" spans="1:7" ht="24.95" customHeight="1" x14ac:dyDescent="0.5">
      <c r="A12" s="82"/>
      <c r="B12" s="82"/>
      <c r="C12" s="82"/>
      <c r="D12" s="83"/>
      <c r="E12" s="82"/>
    </row>
    <row r="13" spans="1:7" ht="24.95" customHeight="1" x14ac:dyDescent="0.5">
      <c r="A13" s="82"/>
      <c r="B13" s="82"/>
      <c r="C13" s="82"/>
      <c r="D13" s="83"/>
      <c r="E13" s="82"/>
    </row>
    <row r="14" spans="1:7" ht="24.95" customHeight="1" x14ac:dyDescent="0.5">
      <c r="A14" s="366" t="s">
        <v>46</v>
      </c>
      <c r="B14" s="366"/>
      <c r="C14" s="366"/>
      <c r="D14" s="366"/>
      <c r="E14" s="366"/>
    </row>
    <row r="15" spans="1:7" ht="24.95" customHeight="1" x14ac:dyDescent="0.3">
      <c r="A15" s="361" t="s">
        <v>20</v>
      </c>
      <c r="B15" s="361"/>
      <c r="C15" s="361"/>
      <c r="D15" s="361"/>
      <c r="E15" s="361"/>
    </row>
    <row r="16" spans="1:7" ht="24.95" customHeight="1" x14ac:dyDescent="0.3">
      <c r="A16" s="368" t="s">
        <v>47</v>
      </c>
      <c r="B16" s="370"/>
      <c r="C16" s="371"/>
      <c r="D16" s="374" t="s">
        <v>7</v>
      </c>
      <c r="E16" s="374" t="s">
        <v>4</v>
      </c>
      <c r="G16" s="80" t="s">
        <v>661</v>
      </c>
    </row>
    <row r="17" spans="1:12" ht="24.95" customHeight="1" x14ac:dyDescent="0.3">
      <c r="A17" s="369"/>
      <c r="B17" s="372"/>
      <c r="C17" s="373"/>
      <c r="D17" s="375"/>
      <c r="E17" s="375"/>
      <c r="G17" s="84" t="s">
        <v>662</v>
      </c>
      <c r="H17" s="84" t="s">
        <v>91</v>
      </c>
    </row>
    <row r="18" spans="1:12" ht="24.95" customHeight="1" x14ac:dyDescent="0.3">
      <c r="A18" s="85">
        <v>1</v>
      </c>
      <c r="B18" s="86" t="s">
        <v>657</v>
      </c>
      <c r="C18" s="87"/>
      <c r="D18" s="88">
        <f>SUM(G18)*H18</f>
        <v>360000</v>
      </c>
      <c r="E18" s="89" t="s">
        <v>656</v>
      </c>
      <c r="G18" s="84">
        <v>1000</v>
      </c>
      <c r="H18" s="84">
        <v>360</v>
      </c>
    </row>
    <row r="19" spans="1:12" s="249" customFormat="1" ht="24.95" customHeight="1" x14ac:dyDescent="0.3">
      <c r="A19" s="246" t="s">
        <v>26</v>
      </c>
      <c r="B19" s="247" t="s">
        <v>658</v>
      </c>
      <c r="C19" s="247"/>
      <c r="D19" s="91">
        <v>50000</v>
      </c>
      <c r="E19" s="248" t="s">
        <v>647</v>
      </c>
      <c r="G19" s="249">
        <v>149</v>
      </c>
      <c r="H19" s="249">
        <v>500</v>
      </c>
    </row>
    <row r="20" spans="1:12" ht="24.95" customHeight="1" x14ac:dyDescent="0.3">
      <c r="A20" s="90" t="s">
        <v>69</v>
      </c>
      <c r="B20" s="376" t="s">
        <v>92</v>
      </c>
      <c r="C20" s="377"/>
      <c r="D20" s="88">
        <v>50000</v>
      </c>
      <c r="E20" s="89" t="s">
        <v>90</v>
      </c>
    </row>
    <row r="21" spans="1:12" ht="24.95" customHeight="1" x14ac:dyDescent="0.3">
      <c r="A21" s="90"/>
      <c r="B21" s="86" t="s">
        <v>94</v>
      </c>
      <c r="C21" s="86"/>
      <c r="D21" s="88"/>
      <c r="E21" s="89" t="s">
        <v>93</v>
      </c>
    </row>
    <row r="22" spans="1:12" ht="24.95" customHeight="1" x14ac:dyDescent="0.3">
      <c r="A22" s="90"/>
      <c r="B22" s="86" t="s">
        <v>83</v>
      </c>
      <c r="C22" s="86"/>
      <c r="D22" s="88"/>
      <c r="E22" s="89" t="s">
        <v>90</v>
      </c>
    </row>
    <row r="23" spans="1:12" ht="24.95" customHeight="1" x14ac:dyDescent="0.3">
      <c r="A23" s="90"/>
      <c r="B23" s="86"/>
      <c r="C23" s="86"/>
      <c r="D23" s="88"/>
      <c r="E23" s="89"/>
    </row>
    <row r="24" spans="1:12" ht="24.95" customHeight="1" thickBot="1" x14ac:dyDescent="0.35">
      <c r="A24" s="92"/>
      <c r="B24" s="93"/>
      <c r="C24" s="94"/>
      <c r="D24" s="95"/>
      <c r="E24" s="96"/>
    </row>
    <row r="25" spans="1:12" ht="24.95" customHeight="1" thickTop="1" thickBot="1" x14ac:dyDescent="0.55000000000000004">
      <c r="A25" s="97"/>
      <c r="B25" s="97"/>
      <c r="C25" s="98" t="s">
        <v>48</v>
      </c>
      <c r="D25" s="99">
        <f>SUM(D18:D24)</f>
        <v>460000</v>
      </c>
      <c r="E25" s="100"/>
      <c r="F25" s="101"/>
      <c r="G25" s="102"/>
      <c r="H25" s="102"/>
      <c r="I25" s="102"/>
      <c r="J25" s="102"/>
      <c r="K25" s="102"/>
      <c r="L25" s="102"/>
    </row>
    <row r="26" spans="1:12" ht="24.95" customHeight="1" thickTop="1" thickBot="1" x14ac:dyDescent="0.55000000000000004">
      <c r="A26" s="97"/>
      <c r="B26" s="97"/>
      <c r="C26" s="98" t="s">
        <v>49</v>
      </c>
      <c r="D26" s="99">
        <v>0</v>
      </c>
      <c r="E26" s="103" t="s">
        <v>50</v>
      </c>
      <c r="F26" s="102"/>
      <c r="G26" s="102"/>
      <c r="H26" s="102"/>
      <c r="I26" s="102"/>
      <c r="J26" s="102"/>
      <c r="K26" s="102"/>
      <c r="L26" s="102"/>
    </row>
    <row r="27" spans="1:12" ht="24.95" customHeight="1" thickTop="1" thickBot="1" x14ac:dyDescent="0.55000000000000004">
      <c r="A27" s="97"/>
      <c r="B27" s="97"/>
      <c r="C27" s="98" t="s">
        <v>51</v>
      </c>
      <c r="D27" s="99">
        <f>SUM(D25:D26)</f>
        <v>460000</v>
      </c>
      <c r="E27" s="100"/>
      <c r="F27" s="102"/>
      <c r="G27" s="102"/>
      <c r="H27" s="102"/>
      <c r="I27" s="102"/>
      <c r="J27" s="102"/>
      <c r="K27" s="102"/>
      <c r="L27" s="102"/>
    </row>
    <row r="28" spans="1:12" ht="24.95" customHeight="1" thickTop="1" x14ac:dyDescent="0.5">
      <c r="A28" s="97"/>
      <c r="B28" s="97"/>
      <c r="C28" s="98"/>
      <c r="D28" s="104"/>
      <c r="E28" s="105"/>
      <c r="F28" s="102"/>
      <c r="G28" s="102"/>
      <c r="H28" s="102"/>
      <c r="I28" s="102"/>
      <c r="J28" s="102"/>
      <c r="K28" s="102"/>
      <c r="L28" s="102"/>
    </row>
    <row r="29" spans="1:12" ht="24.95" customHeight="1" x14ac:dyDescent="0.3">
      <c r="A29" s="379" t="str">
        <f>[6]ปร.6!A28</f>
        <v>.........................................................................................</v>
      </c>
      <c r="B29" s="379"/>
      <c r="C29" s="379"/>
      <c r="D29" s="379"/>
      <c r="E29" s="379"/>
      <c r="F29" s="102"/>
      <c r="G29" s="102"/>
      <c r="H29" s="102"/>
      <c r="I29" s="102"/>
      <c r="J29" s="102"/>
      <c r="K29" s="102"/>
      <c r="L29" s="102"/>
    </row>
    <row r="30" spans="1:12" ht="24.95" customHeight="1" x14ac:dyDescent="0.3">
      <c r="A30" s="379" t="str">
        <f>'ปร5ก-1'!A31</f>
        <v>(…..............................................................)</v>
      </c>
      <c r="B30" s="379"/>
      <c r="C30" s="379"/>
      <c r="D30" s="379"/>
      <c r="E30" s="379"/>
      <c r="F30" s="102"/>
      <c r="G30" s="102"/>
      <c r="H30" s="102"/>
      <c r="I30" s="102"/>
      <c r="J30" s="102"/>
      <c r="K30" s="102"/>
      <c r="L30" s="102"/>
    </row>
    <row r="31" spans="1:12" ht="24.95" customHeight="1" x14ac:dyDescent="0.3">
      <c r="A31" s="379" t="str">
        <f>[6]ปร.6!A30</f>
        <v>ประธานกรรมการกำหนดราคากลาง</v>
      </c>
      <c r="B31" s="379"/>
      <c r="C31" s="379"/>
      <c r="D31" s="379"/>
      <c r="E31" s="379"/>
      <c r="F31" s="102"/>
      <c r="G31" s="102"/>
      <c r="H31" s="102"/>
      <c r="I31" s="102"/>
      <c r="J31" s="102"/>
      <c r="K31" s="102"/>
      <c r="L31" s="102"/>
    </row>
    <row r="32" spans="1:12" ht="24.95" customHeight="1" x14ac:dyDescent="0.3">
      <c r="A32" s="80"/>
    </row>
    <row r="33" spans="1:5" ht="24.95" customHeight="1" x14ac:dyDescent="0.3">
      <c r="A33" s="379" t="str">
        <f>[6]ปร.6!A31</f>
        <v>................................................................</v>
      </c>
      <c r="B33" s="379"/>
      <c r="D33" s="379" t="s">
        <v>32</v>
      </c>
      <c r="E33" s="379"/>
    </row>
    <row r="34" spans="1:5" ht="24.95" customHeight="1" x14ac:dyDescent="0.3">
      <c r="A34" s="379" t="str">
        <f>'ปร5ก-1'!A34</f>
        <v>(…........................................................)</v>
      </c>
      <c r="B34" s="379"/>
      <c r="D34" s="379" t="str">
        <f>'ปร5ก-1'!D34</f>
        <v>(…..........................................................)</v>
      </c>
      <c r="E34" s="379"/>
    </row>
    <row r="35" spans="1:5" ht="24.95" customHeight="1" x14ac:dyDescent="0.3">
      <c r="A35" s="379" t="str">
        <f>[6]ปร.6!A33</f>
        <v>กรรมการกำหนดราคากลาง</v>
      </c>
      <c r="B35" s="379"/>
      <c r="D35" s="379" t="s">
        <v>33</v>
      </c>
      <c r="E35" s="379"/>
    </row>
    <row r="36" spans="1:5" ht="24.95" customHeight="1" x14ac:dyDescent="0.5">
      <c r="A36" s="380"/>
      <c r="B36" s="380"/>
      <c r="C36" s="380"/>
      <c r="D36" s="380"/>
      <c r="E36" s="380"/>
    </row>
    <row r="37" spans="1:5" ht="24.95" customHeight="1" x14ac:dyDescent="0.5">
      <c r="A37" s="381" t="s">
        <v>52</v>
      </c>
      <c r="B37" s="381"/>
      <c r="C37" s="381"/>
      <c r="D37" s="381"/>
      <c r="E37" s="381"/>
    </row>
    <row r="38" spans="1:5" ht="24.95" customHeight="1" x14ac:dyDescent="0.3">
      <c r="A38" s="378" t="s">
        <v>53</v>
      </c>
      <c r="B38" s="378"/>
      <c r="C38" s="378"/>
      <c r="D38" s="378"/>
      <c r="E38" s="378"/>
    </row>
    <row r="39" spans="1:5" ht="24.95" customHeight="1" x14ac:dyDescent="0.3">
      <c r="A39" s="378" t="s">
        <v>54</v>
      </c>
      <c r="B39" s="378"/>
      <c r="C39" s="378"/>
      <c r="D39" s="378"/>
      <c r="E39" s="378"/>
    </row>
    <row r="40" spans="1:5" ht="24.95" customHeight="1" x14ac:dyDescent="0.3">
      <c r="A40" s="378" t="s">
        <v>55</v>
      </c>
      <c r="B40" s="378"/>
      <c r="C40" s="378"/>
      <c r="D40" s="378"/>
      <c r="E40" s="378"/>
    </row>
    <row r="41" spans="1:5" ht="24.95" customHeight="1" x14ac:dyDescent="0.3">
      <c r="A41" s="382"/>
      <c r="B41" s="382"/>
      <c r="C41" s="382"/>
      <c r="D41" s="382"/>
      <c r="E41" s="382"/>
    </row>
    <row r="42" spans="1:5" ht="24.95" customHeight="1" x14ac:dyDescent="0.3">
      <c r="B42" s="79"/>
      <c r="C42" s="79"/>
      <c r="D42" s="106"/>
    </row>
    <row r="43" spans="1:5" ht="24.95" customHeight="1" x14ac:dyDescent="0.3">
      <c r="A43" s="383"/>
      <c r="B43" s="383"/>
      <c r="C43" s="383"/>
      <c r="D43" s="107"/>
      <c r="E43" s="106"/>
    </row>
    <row r="44" spans="1:5" ht="24.95" customHeight="1" x14ac:dyDescent="0.3">
      <c r="A44" s="379"/>
      <c r="B44" s="379"/>
      <c r="C44" s="379"/>
      <c r="D44" s="107"/>
      <c r="E44" s="79"/>
    </row>
    <row r="45" spans="1:5" ht="24.95" customHeight="1" x14ac:dyDescent="0.3">
      <c r="A45" s="379"/>
      <c r="B45" s="379"/>
      <c r="C45" s="379"/>
      <c r="D45" s="106"/>
      <c r="E45" s="79"/>
    </row>
    <row r="46" spans="1:5" ht="24.95" customHeight="1" x14ac:dyDescent="0.3">
      <c r="A46" s="379"/>
      <c r="B46" s="379"/>
      <c r="C46" s="379"/>
      <c r="D46" s="106"/>
    </row>
    <row r="47" spans="1:5" ht="24.95" customHeight="1" x14ac:dyDescent="0.3">
      <c r="A47" s="379"/>
      <c r="B47" s="379"/>
      <c r="C47" s="379"/>
      <c r="D47" s="106"/>
    </row>
    <row r="48" spans="1:5" ht="24.95" customHeight="1" x14ac:dyDescent="0.3">
      <c r="A48" s="379"/>
      <c r="B48" s="379"/>
      <c r="C48" s="379"/>
    </row>
  </sheetData>
  <mergeCells count="38">
    <mergeCell ref="A47:C47"/>
    <mergeCell ref="A48:C48"/>
    <mergeCell ref="A40:E40"/>
    <mergeCell ref="A41:E41"/>
    <mergeCell ref="A43:C43"/>
    <mergeCell ref="A44:C44"/>
    <mergeCell ref="A45:C45"/>
    <mergeCell ref="A46:C46"/>
    <mergeCell ref="A39:E39"/>
    <mergeCell ref="A29:E29"/>
    <mergeCell ref="A30:E30"/>
    <mergeCell ref="A31:E31"/>
    <mergeCell ref="A33:B33"/>
    <mergeCell ref="D33:E33"/>
    <mergeCell ref="A34:B34"/>
    <mergeCell ref="D34:E34"/>
    <mergeCell ref="A35:B35"/>
    <mergeCell ref="D35:E35"/>
    <mergeCell ref="A36:E36"/>
    <mergeCell ref="A37:E37"/>
    <mergeCell ref="A38:E38"/>
    <mergeCell ref="A16:A17"/>
    <mergeCell ref="B16:C17"/>
    <mergeCell ref="D16:D17"/>
    <mergeCell ref="E16:E17"/>
    <mergeCell ref="B20:C20"/>
    <mergeCell ref="A15:E15"/>
    <mergeCell ref="A2:E2"/>
    <mergeCell ref="A3:E3"/>
    <mergeCell ref="A4:E4"/>
    <mergeCell ref="A5:E5"/>
    <mergeCell ref="A6:E6"/>
    <mergeCell ref="A7:E7"/>
    <mergeCell ref="A8:B8"/>
    <mergeCell ref="C8:E8"/>
    <mergeCell ref="A9:E9"/>
    <mergeCell ref="A10:E10"/>
    <mergeCell ref="A14:E14"/>
  </mergeCells>
  <pageMargins left="0.23622047244094491" right="0.23622047244094491" top="0.74803149606299213" bottom="0.74803149606299213" header="0.31496062992125984" footer="0.31496062992125984"/>
  <pageSetup paperSize="9" scale="75" orientation="portrait" verticalDpi="1200" r:id="rId1"/>
  <headerFooter>
    <oddHeader>หน้าที่ &amp;P จาก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63388-AB26-458D-943C-B0AD22B320B7}">
  <sheetPr>
    <pageSetUpPr fitToPage="1"/>
  </sheetPr>
  <dimension ref="A1:T40"/>
  <sheetViews>
    <sheetView showGridLines="0" view="pageBreakPreview" zoomScale="112" zoomScaleNormal="112" zoomScaleSheetLayoutView="112" workbookViewId="0">
      <selection activeCell="C20" sqref="C20:D20"/>
    </sheetView>
  </sheetViews>
  <sheetFormatPr defaultRowHeight="24.95" customHeight="1" x14ac:dyDescent="0.3"/>
  <cols>
    <col min="1" max="1" width="8.7109375" style="21" customWidth="1"/>
    <col min="2" max="2" width="0.7109375" style="22" customWidth="1"/>
    <col min="3" max="3" width="17.28515625" style="22" customWidth="1"/>
    <col min="4" max="4" width="34.7109375" style="22" customWidth="1"/>
    <col min="5" max="5" width="16.140625" style="22" customWidth="1"/>
    <col min="6" max="6" width="12.7109375" style="22" customWidth="1"/>
    <col min="7" max="7" width="16.7109375" style="22" customWidth="1"/>
    <col min="8" max="8" width="26.7109375" style="22" customWidth="1"/>
    <col min="9" max="9" width="15" style="22" bestFit="1" customWidth="1"/>
    <col min="10" max="10" width="13.42578125" style="22" bestFit="1" customWidth="1"/>
    <col min="11" max="11" width="16.140625" style="22" bestFit="1" customWidth="1"/>
    <col min="12" max="12" width="20.140625" style="22" bestFit="1" customWidth="1"/>
    <col min="13" max="13" width="19.140625" style="22" bestFit="1" customWidth="1"/>
    <col min="14" max="14" width="21.85546875" style="22" bestFit="1" customWidth="1"/>
    <col min="15" max="15" width="16" style="22" bestFit="1" customWidth="1"/>
    <col min="16" max="16" width="19.140625" style="22" bestFit="1" customWidth="1"/>
    <col min="17" max="17" width="12.85546875" style="22" bestFit="1" customWidth="1"/>
    <col min="18" max="18" width="20.140625" style="22" bestFit="1" customWidth="1"/>
    <col min="19" max="19" width="13.7109375" style="22" bestFit="1" customWidth="1"/>
    <col min="20" max="20" width="22" style="22" bestFit="1" customWidth="1"/>
    <col min="21" max="256" width="9.140625" style="22"/>
    <col min="257" max="257" width="6.7109375" style="22" customWidth="1"/>
    <col min="258" max="258" width="0.7109375" style="22" customWidth="1"/>
    <col min="259" max="259" width="17.28515625" style="22" customWidth="1"/>
    <col min="260" max="260" width="34.7109375" style="22" customWidth="1"/>
    <col min="261" max="261" width="16.140625" style="22" customWidth="1"/>
    <col min="262" max="262" width="11.28515625" style="22" bestFit="1" customWidth="1"/>
    <col min="263" max="263" width="16.7109375" style="22" customWidth="1"/>
    <col min="264" max="264" width="26.7109375" style="22" customWidth="1"/>
    <col min="265" max="265" width="15" style="22" bestFit="1" customWidth="1"/>
    <col min="266" max="266" width="13.42578125" style="22" bestFit="1" customWidth="1"/>
    <col min="267" max="267" width="16.140625" style="22" bestFit="1" customWidth="1"/>
    <col min="268" max="268" width="20.140625" style="22" bestFit="1" customWidth="1"/>
    <col min="269" max="269" width="19.140625" style="22" bestFit="1" customWidth="1"/>
    <col min="270" max="270" width="21.85546875" style="22" bestFit="1" customWidth="1"/>
    <col min="271" max="271" width="16" style="22" bestFit="1" customWidth="1"/>
    <col min="272" max="272" width="19.140625" style="22" bestFit="1" customWidth="1"/>
    <col min="273" max="273" width="12.85546875" style="22" bestFit="1" customWidth="1"/>
    <col min="274" max="274" width="20.140625" style="22" bestFit="1" customWidth="1"/>
    <col min="275" max="275" width="13.7109375" style="22" bestFit="1" customWidth="1"/>
    <col min="276" max="276" width="22" style="22" bestFit="1" customWidth="1"/>
    <col min="277" max="512" width="9.140625" style="22"/>
    <col min="513" max="513" width="6.7109375" style="22" customWidth="1"/>
    <col min="514" max="514" width="0.7109375" style="22" customWidth="1"/>
    <col min="515" max="515" width="17.28515625" style="22" customWidth="1"/>
    <col min="516" max="516" width="34.7109375" style="22" customWidth="1"/>
    <col min="517" max="517" width="16.140625" style="22" customWidth="1"/>
    <col min="518" max="518" width="11.28515625" style="22" bestFit="1" customWidth="1"/>
    <col min="519" max="519" width="16.7109375" style="22" customWidth="1"/>
    <col min="520" max="520" width="26.7109375" style="22" customWidth="1"/>
    <col min="521" max="521" width="15" style="22" bestFit="1" customWidth="1"/>
    <col min="522" max="522" width="13.42578125" style="22" bestFit="1" customWidth="1"/>
    <col min="523" max="523" width="16.140625" style="22" bestFit="1" customWidth="1"/>
    <col min="524" max="524" width="20.140625" style="22" bestFit="1" customWidth="1"/>
    <col min="525" max="525" width="19.140625" style="22" bestFit="1" customWidth="1"/>
    <col min="526" max="526" width="21.85546875" style="22" bestFit="1" customWidth="1"/>
    <col min="527" max="527" width="16" style="22" bestFit="1" customWidth="1"/>
    <col min="528" max="528" width="19.140625" style="22" bestFit="1" customWidth="1"/>
    <col min="529" max="529" width="12.85546875" style="22" bestFit="1" customWidth="1"/>
    <col min="530" max="530" width="20.140625" style="22" bestFit="1" customWidth="1"/>
    <col min="531" max="531" width="13.7109375" style="22" bestFit="1" customWidth="1"/>
    <col min="532" max="532" width="22" style="22" bestFit="1" customWidth="1"/>
    <col min="533" max="768" width="9.140625" style="22"/>
    <col min="769" max="769" width="6.7109375" style="22" customWidth="1"/>
    <col min="770" max="770" width="0.7109375" style="22" customWidth="1"/>
    <col min="771" max="771" width="17.28515625" style="22" customWidth="1"/>
    <col min="772" max="772" width="34.7109375" style="22" customWidth="1"/>
    <col min="773" max="773" width="16.140625" style="22" customWidth="1"/>
    <col min="774" max="774" width="11.28515625" style="22" bestFit="1" customWidth="1"/>
    <col min="775" max="775" width="16.7109375" style="22" customWidth="1"/>
    <col min="776" max="776" width="26.7109375" style="22" customWidth="1"/>
    <col min="777" max="777" width="15" style="22" bestFit="1" customWidth="1"/>
    <col min="778" max="778" width="13.42578125" style="22" bestFit="1" customWidth="1"/>
    <col min="779" max="779" width="16.140625" style="22" bestFit="1" customWidth="1"/>
    <col min="780" max="780" width="20.140625" style="22" bestFit="1" customWidth="1"/>
    <col min="781" max="781" width="19.140625" style="22" bestFit="1" customWidth="1"/>
    <col min="782" max="782" width="21.85546875" style="22" bestFit="1" customWidth="1"/>
    <col min="783" max="783" width="16" style="22" bestFit="1" customWidth="1"/>
    <col min="784" max="784" width="19.140625" style="22" bestFit="1" customWidth="1"/>
    <col min="785" max="785" width="12.85546875" style="22" bestFit="1" customWidth="1"/>
    <col min="786" max="786" width="20.140625" style="22" bestFit="1" customWidth="1"/>
    <col min="787" max="787" width="13.7109375" style="22" bestFit="1" customWidth="1"/>
    <col min="788" max="788" width="22" style="22" bestFit="1" customWidth="1"/>
    <col min="789" max="1024" width="9.140625" style="22"/>
    <col min="1025" max="1025" width="6.7109375" style="22" customWidth="1"/>
    <col min="1026" max="1026" width="0.7109375" style="22" customWidth="1"/>
    <col min="1027" max="1027" width="17.28515625" style="22" customWidth="1"/>
    <col min="1028" max="1028" width="34.7109375" style="22" customWidth="1"/>
    <col min="1029" max="1029" width="16.140625" style="22" customWidth="1"/>
    <col min="1030" max="1030" width="11.28515625" style="22" bestFit="1" customWidth="1"/>
    <col min="1031" max="1031" width="16.7109375" style="22" customWidth="1"/>
    <col min="1032" max="1032" width="26.7109375" style="22" customWidth="1"/>
    <col min="1033" max="1033" width="15" style="22" bestFit="1" customWidth="1"/>
    <col min="1034" max="1034" width="13.42578125" style="22" bestFit="1" customWidth="1"/>
    <col min="1035" max="1035" width="16.140625" style="22" bestFit="1" customWidth="1"/>
    <col min="1036" max="1036" width="20.140625" style="22" bestFit="1" customWidth="1"/>
    <col min="1037" max="1037" width="19.140625" style="22" bestFit="1" customWidth="1"/>
    <col min="1038" max="1038" width="21.85546875" style="22" bestFit="1" customWidth="1"/>
    <col min="1039" max="1039" width="16" style="22" bestFit="1" customWidth="1"/>
    <col min="1040" max="1040" width="19.140625" style="22" bestFit="1" customWidth="1"/>
    <col min="1041" max="1041" width="12.85546875" style="22" bestFit="1" customWidth="1"/>
    <col min="1042" max="1042" width="20.140625" style="22" bestFit="1" customWidth="1"/>
    <col min="1043" max="1043" width="13.7109375" style="22" bestFit="1" customWidth="1"/>
    <col min="1044" max="1044" width="22" style="22" bestFit="1" customWidth="1"/>
    <col min="1045" max="1280" width="9.140625" style="22"/>
    <col min="1281" max="1281" width="6.7109375" style="22" customWidth="1"/>
    <col min="1282" max="1282" width="0.7109375" style="22" customWidth="1"/>
    <col min="1283" max="1283" width="17.28515625" style="22" customWidth="1"/>
    <col min="1284" max="1284" width="34.7109375" style="22" customWidth="1"/>
    <col min="1285" max="1285" width="16.140625" style="22" customWidth="1"/>
    <col min="1286" max="1286" width="11.28515625" style="22" bestFit="1" customWidth="1"/>
    <col min="1287" max="1287" width="16.7109375" style="22" customWidth="1"/>
    <col min="1288" max="1288" width="26.7109375" style="22" customWidth="1"/>
    <col min="1289" max="1289" width="15" style="22" bestFit="1" customWidth="1"/>
    <col min="1290" max="1290" width="13.42578125" style="22" bestFit="1" customWidth="1"/>
    <col min="1291" max="1291" width="16.140625" style="22" bestFit="1" customWidth="1"/>
    <col min="1292" max="1292" width="20.140625" style="22" bestFit="1" customWidth="1"/>
    <col min="1293" max="1293" width="19.140625" style="22" bestFit="1" customWidth="1"/>
    <col min="1294" max="1294" width="21.85546875" style="22" bestFit="1" customWidth="1"/>
    <col min="1295" max="1295" width="16" style="22" bestFit="1" customWidth="1"/>
    <col min="1296" max="1296" width="19.140625" style="22" bestFit="1" customWidth="1"/>
    <col min="1297" max="1297" width="12.85546875" style="22" bestFit="1" customWidth="1"/>
    <col min="1298" max="1298" width="20.140625" style="22" bestFit="1" customWidth="1"/>
    <col min="1299" max="1299" width="13.7109375" style="22" bestFit="1" customWidth="1"/>
    <col min="1300" max="1300" width="22" style="22" bestFit="1" customWidth="1"/>
    <col min="1301" max="1536" width="9.140625" style="22"/>
    <col min="1537" max="1537" width="6.7109375" style="22" customWidth="1"/>
    <col min="1538" max="1538" width="0.7109375" style="22" customWidth="1"/>
    <col min="1539" max="1539" width="17.28515625" style="22" customWidth="1"/>
    <col min="1540" max="1540" width="34.7109375" style="22" customWidth="1"/>
    <col min="1541" max="1541" width="16.140625" style="22" customWidth="1"/>
    <col min="1542" max="1542" width="11.28515625" style="22" bestFit="1" customWidth="1"/>
    <col min="1543" max="1543" width="16.7109375" style="22" customWidth="1"/>
    <col min="1544" max="1544" width="26.7109375" style="22" customWidth="1"/>
    <col min="1545" max="1545" width="15" style="22" bestFit="1" customWidth="1"/>
    <col min="1546" max="1546" width="13.42578125" style="22" bestFit="1" customWidth="1"/>
    <col min="1547" max="1547" width="16.140625" style="22" bestFit="1" customWidth="1"/>
    <col min="1548" max="1548" width="20.140625" style="22" bestFit="1" customWidth="1"/>
    <col min="1549" max="1549" width="19.140625" style="22" bestFit="1" customWidth="1"/>
    <col min="1550" max="1550" width="21.85546875" style="22" bestFit="1" customWidth="1"/>
    <col min="1551" max="1551" width="16" style="22" bestFit="1" customWidth="1"/>
    <col min="1552" max="1552" width="19.140625" style="22" bestFit="1" customWidth="1"/>
    <col min="1553" max="1553" width="12.85546875" style="22" bestFit="1" customWidth="1"/>
    <col min="1554" max="1554" width="20.140625" style="22" bestFit="1" customWidth="1"/>
    <col min="1555" max="1555" width="13.7109375" style="22" bestFit="1" customWidth="1"/>
    <col min="1556" max="1556" width="22" style="22" bestFit="1" customWidth="1"/>
    <col min="1557" max="1792" width="9.140625" style="22"/>
    <col min="1793" max="1793" width="6.7109375" style="22" customWidth="1"/>
    <col min="1794" max="1794" width="0.7109375" style="22" customWidth="1"/>
    <col min="1795" max="1795" width="17.28515625" style="22" customWidth="1"/>
    <col min="1796" max="1796" width="34.7109375" style="22" customWidth="1"/>
    <col min="1797" max="1797" width="16.140625" style="22" customWidth="1"/>
    <col min="1798" max="1798" width="11.28515625" style="22" bestFit="1" customWidth="1"/>
    <col min="1799" max="1799" width="16.7109375" style="22" customWidth="1"/>
    <col min="1800" max="1800" width="26.7109375" style="22" customWidth="1"/>
    <col min="1801" max="1801" width="15" style="22" bestFit="1" customWidth="1"/>
    <col min="1802" max="1802" width="13.42578125" style="22" bestFit="1" customWidth="1"/>
    <col min="1803" max="1803" width="16.140625" style="22" bestFit="1" customWidth="1"/>
    <col min="1804" max="1804" width="20.140625" style="22" bestFit="1" customWidth="1"/>
    <col min="1805" max="1805" width="19.140625" style="22" bestFit="1" customWidth="1"/>
    <col min="1806" max="1806" width="21.85546875" style="22" bestFit="1" customWidth="1"/>
    <col min="1807" max="1807" width="16" style="22" bestFit="1" customWidth="1"/>
    <col min="1808" max="1808" width="19.140625" style="22" bestFit="1" customWidth="1"/>
    <col min="1809" max="1809" width="12.85546875" style="22" bestFit="1" customWidth="1"/>
    <col min="1810" max="1810" width="20.140625" style="22" bestFit="1" customWidth="1"/>
    <col min="1811" max="1811" width="13.7109375" style="22" bestFit="1" customWidth="1"/>
    <col min="1812" max="1812" width="22" style="22" bestFit="1" customWidth="1"/>
    <col min="1813" max="2048" width="9.140625" style="22"/>
    <col min="2049" max="2049" width="6.7109375" style="22" customWidth="1"/>
    <col min="2050" max="2050" width="0.7109375" style="22" customWidth="1"/>
    <col min="2051" max="2051" width="17.28515625" style="22" customWidth="1"/>
    <col min="2052" max="2052" width="34.7109375" style="22" customWidth="1"/>
    <col min="2053" max="2053" width="16.140625" style="22" customWidth="1"/>
    <col min="2054" max="2054" width="11.28515625" style="22" bestFit="1" customWidth="1"/>
    <col min="2055" max="2055" width="16.7109375" style="22" customWidth="1"/>
    <col min="2056" max="2056" width="26.7109375" style="22" customWidth="1"/>
    <col min="2057" max="2057" width="15" style="22" bestFit="1" customWidth="1"/>
    <col min="2058" max="2058" width="13.42578125" style="22" bestFit="1" customWidth="1"/>
    <col min="2059" max="2059" width="16.140625" style="22" bestFit="1" customWidth="1"/>
    <col min="2060" max="2060" width="20.140625" style="22" bestFit="1" customWidth="1"/>
    <col min="2061" max="2061" width="19.140625" style="22" bestFit="1" customWidth="1"/>
    <col min="2062" max="2062" width="21.85546875" style="22" bestFit="1" customWidth="1"/>
    <col min="2063" max="2063" width="16" style="22" bestFit="1" customWidth="1"/>
    <col min="2064" max="2064" width="19.140625" style="22" bestFit="1" customWidth="1"/>
    <col min="2065" max="2065" width="12.85546875" style="22" bestFit="1" customWidth="1"/>
    <col min="2066" max="2066" width="20.140625" style="22" bestFit="1" customWidth="1"/>
    <col min="2067" max="2067" width="13.7109375" style="22" bestFit="1" customWidth="1"/>
    <col min="2068" max="2068" width="22" style="22" bestFit="1" customWidth="1"/>
    <col min="2069" max="2304" width="9.140625" style="22"/>
    <col min="2305" max="2305" width="6.7109375" style="22" customWidth="1"/>
    <col min="2306" max="2306" width="0.7109375" style="22" customWidth="1"/>
    <col min="2307" max="2307" width="17.28515625" style="22" customWidth="1"/>
    <col min="2308" max="2308" width="34.7109375" style="22" customWidth="1"/>
    <col min="2309" max="2309" width="16.140625" style="22" customWidth="1"/>
    <col min="2310" max="2310" width="11.28515625" style="22" bestFit="1" customWidth="1"/>
    <col min="2311" max="2311" width="16.7109375" style="22" customWidth="1"/>
    <col min="2312" max="2312" width="26.7109375" style="22" customWidth="1"/>
    <col min="2313" max="2313" width="15" style="22" bestFit="1" customWidth="1"/>
    <col min="2314" max="2314" width="13.42578125" style="22" bestFit="1" customWidth="1"/>
    <col min="2315" max="2315" width="16.140625" style="22" bestFit="1" customWidth="1"/>
    <col min="2316" max="2316" width="20.140625" style="22" bestFit="1" customWidth="1"/>
    <col min="2317" max="2317" width="19.140625" style="22" bestFit="1" customWidth="1"/>
    <col min="2318" max="2318" width="21.85546875" style="22" bestFit="1" customWidth="1"/>
    <col min="2319" max="2319" width="16" style="22" bestFit="1" customWidth="1"/>
    <col min="2320" max="2320" width="19.140625" style="22" bestFit="1" customWidth="1"/>
    <col min="2321" max="2321" width="12.85546875" style="22" bestFit="1" customWidth="1"/>
    <col min="2322" max="2322" width="20.140625" style="22" bestFit="1" customWidth="1"/>
    <col min="2323" max="2323" width="13.7109375" style="22" bestFit="1" customWidth="1"/>
    <col min="2324" max="2324" width="22" style="22" bestFit="1" customWidth="1"/>
    <col min="2325" max="2560" width="9.140625" style="22"/>
    <col min="2561" max="2561" width="6.7109375" style="22" customWidth="1"/>
    <col min="2562" max="2562" width="0.7109375" style="22" customWidth="1"/>
    <col min="2563" max="2563" width="17.28515625" style="22" customWidth="1"/>
    <col min="2564" max="2564" width="34.7109375" style="22" customWidth="1"/>
    <col min="2565" max="2565" width="16.140625" style="22" customWidth="1"/>
    <col min="2566" max="2566" width="11.28515625" style="22" bestFit="1" customWidth="1"/>
    <col min="2567" max="2567" width="16.7109375" style="22" customWidth="1"/>
    <col min="2568" max="2568" width="26.7109375" style="22" customWidth="1"/>
    <col min="2569" max="2569" width="15" style="22" bestFit="1" customWidth="1"/>
    <col min="2570" max="2570" width="13.42578125" style="22" bestFit="1" customWidth="1"/>
    <col min="2571" max="2571" width="16.140625" style="22" bestFit="1" customWidth="1"/>
    <col min="2572" max="2572" width="20.140625" style="22" bestFit="1" customWidth="1"/>
    <col min="2573" max="2573" width="19.140625" style="22" bestFit="1" customWidth="1"/>
    <col min="2574" max="2574" width="21.85546875" style="22" bestFit="1" customWidth="1"/>
    <col min="2575" max="2575" width="16" style="22" bestFit="1" customWidth="1"/>
    <col min="2576" max="2576" width="19.140625" style="22" bestFit="1" customWidth="1"/>
    <col min="2577" max="2577" width="12.85546875" style="22" bestFit="1" customWidth="1"/>
    <col min="2578" max="2578" width="20.140625" style="22" bestFit="1" customWidth="1"/>
    <col min="2579" max="2579" width="13.7109375" style="22" bestFit="1" customWidth="1"/>
    <col min="2580" max="2580" width="22" style="22" bestFit="1" customWidth="1"/>
    <col min="2581" max="2816" width="9.140625" style="22"/>
    <col min="2817" max="2817" width="6.7109375" style="22" customWidth="1"/>
    <col min="2818" max="2818" width="0.7109375" style="22" customWidth="1"/>
    <col min="2819" max="2819" width="17.28515625" style="22" customWidth="1"/>
    <col min="2820" max="2820" width="34.7109375" style="22" customWidth="1"/>
    <col min="2821" max="2821" width="16.140625" style="22" customWidth="1"/>
    <col min="2822" max="2822" width="11.28515625" style="22" bestFit="1" customWidth="1"/>
    <col min="2823" max="2823" width="16.7109375" style="22" customWidth="1"/>
    <col min="2824" max="2824" width="26.7109375" style="22" customWidth="1"/>
    <col min="2825" max="2825" width="15" style="22" bestFit="1" customWidth="1"/>
    <col min="2826" max="2826" width="13.42578125" style="22" bestFit="1" customWidth="1"/>
    <col min="2827" max="2827" width="16.140625" style="22" bestFit="1" customWidth="1"/>
    <col min="2828" max="2828" width="20.140625" style="22" bestFit="1" customWidth="1"/>
    <col min="2829" max="2829" width="19.140625" style="22" bestFit="1" customWidth="1"/>
    <col min="2830" max="2830" width="21.85546875" style="22" bestFit="1" customWidth="1"/>
    <col min="2831" max="2831" width="16" style="22" bestFit="1" customWidth="1"/>
    <col min="2832" max="2832" width="19.140625" style="22" bestFit="1" customWidth="1"/>
    <col min="2833" max="2833" width="12.85546875" style="22" bestFit="1" customWidth="1"/>
    <col min="2834" max="2834" width="20.140625" style="22" bestFit="1" customWidth="1"/>
    <col min="2835" max="2835" width="13.7109375" style="22" bestFit="1" customWidth="1"/>
    <col min="2836" max="2836" width="22" style="22" bestFit="1" customWidth="1"/>
    <col min="2837" max="3072" width="9.140625" style="22"/>
    <col min="3073" max="3073" width="6.7109375" style="22" customWidth="1"/>
    <col min="3074" max="3074" width="0.7109375" style="22" customWidth="1"/>
    <col min="3075" max="3075" width="17.28515625" style="22" customWidth="1"/>
    <col min="3076" max="3076" width="34.7109375" style="22" customWidth="1"/>
    <col min="3077" max="3077" width="16.140625" style="22" customWidth="1"/>
    <col min="3078" max="3078" width="11.28515625" style="22" bestFit="1" customWidth="1"/>
    <col min="3079" max="3079" width="16.7109375" style="22" customWidth="1"/>
    <col min="3080" max="3080" width="26.7109375" style="22" customWidth="1"/>
    <col min="3081" max="3081" width="15" style="22" bestFit="1" customWidth="1"/>
    <col min="3082" max="3082" width="13.42578125" style="22" bestFit="1" customWidth="1"/>
    <col min="3083" max="3083" width="16.140625" style="22" bestFit="1" customWidth="1"/>
    <col min="3084" max="3084" width="20.140625" style="22" bestFit="1" customWidth="1"/>
    <col min="3085" max="3085" width="19.140625" style="22" bestFit="1" customWidth="1"/>
    <col min="3086" max="3086" width="21.85546875" style="22" bestFit="1" customWidth="1"/>
    <col min="3087" max="3087" width="16" style="22" bestFit="1" customWidth="1"/>
    <col min="3088" max="3088" width="19.140625" style="22" bestFit="1" customWidth="1"/>
    <col min="3089" max="3089" width="12.85546875" style="22" bestFit="1" customWidth="1"/>
    <col min="3090" max="3090" width="20.140625" style="22" bestFit="1" customWidth="1"/>
    <col min="3091" max="3091" width="13.7109375" style="22" bestFit="1" customWidth="1"/>
    <col min="3092" max="3092" width="22" style="22" bestFit="1" customWidth="1"/>
    <col min="3093" max="3328" width="9.140625" style="22"/>
    <col min="3329" max="3329" width="6.7109375" style="22" customWidth="1"/>
    <col min="3330" max="3330" width="0.7109375" style="22" customWidth="1"/>
    <col min="3331" max="3331" width="17.28515625" style="22" customWidth="1"/>
    <col min="3332" max="3332" width="34.7109375" style="22" customWidth="1"/>
    <col min="3333" max="3333" width="16.140625" style="22" customWidth="1"/>
    <col min="3334" max="3334" width="11.28515625" style="22" bestFit="1" customWidth="1"/>
    <col min="3335" max="3335" width="16.7109375" style="22" customWidth="1"/>
    <col min="3336" max="3336" width="26.7109375" style="22" customWidth="1"/>
    <col min="3337" max="3337" width="15" style="22" bestFit="1" customWidth="1"/>
    <col min="3338" max="3338" width="13.42578125" style="22" bestFit="1" customWidth="1"/>
    <col min="3339" max="3339" width="16.140625" style="22" bestFit="1" customWidth="1"/>
    <col min="3340" max="3340" width="20.140625" style="22" bestFit="1" customWidth="1"/>
    <col min="3341" max="3341" width="19.140625" style="22" bestFit="1" customWidth="1"/>
    <col min="3342" max="3342" width="21.85546875" style="22" bestFit="1" customWidth="1"/>
    <col min="3343" max="3343" width="16" style="22" bestFit="1" customWidth="1"/>
    <col min="3344" max="3344" width="19.140625" style="22" bestFit="1" customWidth="1"/>
    <col min="3345" max="3345" width="12.85546875" style="22" bestFit="1" customWidth="1"/>
    <col min="3346" max="3346" width="20.140625" style="22" bestFit="1" customWidth="1"/>
    <col min="3347" max="3347" width="13.7109375" style="22" bestFit="1" customWidth="1"/>
    <col min="3348" max="3348" width="22" style="22" bestFit="1" customWidth="1"/>
    <col min="3349" max="3584" width="9.140625" style="22"/>
    <col min="3585" max="3585" width="6.7109375" style="22" customWidth="1"/>
    <col min="3586" max="3586" width="0.7109375" style="22" customWidth="1"/>
    <col min="3587" max="3587" width="17.28515625" style="22" customWidth="1"/>
    <col min="3588" max="3588" width="34.7109375" style="22" customWidth="1"/>
    <col min="3589" max="3589" width="16.140625" style="22" customWidth="1"/>
    <col min="3590" max="3590" width="11.28515625" style="22" bestFit="1" customWidth="1"/>
    <col min="3591" max="3591" width="16.7109375" style="22" customWidth="1"/>
    <col min="3592" max="3592" width="26.7109375" style="22" customWidth="1"/>
    <col min="3593" max="3593" width="15" style="22" bestFit="1" customWidth="1"/>
    <col min="3594" max="3594" width="13.42578125" style="22" bestFit="1" customWidth="1"/>
    <col min="3595" max="3595" width="16.140625" style="22" bestFit="1" customWidth="1"/>
    <col min="3596" max="3596" width="20.140625" style="22" bestFit="1" customWidth="1"/>
    <col min="3597" max="3597" width="19.140625" style="22" bestFit="1" customWidth="1"/>
    <col min="3598" max="3598" width="21.85546875" style="22" bestFit="1" customWidth="1"/>
    <col min="3599" max="3599" width="16" style="22" bestFit="1" customWidth="1"/>
    <col min="3600" max="3600" width="19.140625" style="22" bestFit="1" customWidth="1"/>
    <col min="3601" max="3601" width="12.85546875" style="22" bestFit="1" customWidth="1"/>
    <col min="3602" max="3602" width="20.140625" style="22" bestFit="1" customWidth="1"/>
    <col min="3603" max="3603" width="13.7109375" style="22" bestFit="1" customWidth="1"/>
    <col min="3604" max="3604" width="22" style="22" bestFit="1" customWidth="1"/>
    <col min="3605" max="3840" width="9.140625" style="22"/>
    <col min="3841" max="3841" width="6.7109375" style="22" customWidth="1"/>
    <col min="3842" max="3842" width="0.7109375" style="22" customWidth="1"/>
    <col min="3843" max="3843" width="17.28515625" style="22" customWidth="1"/>
    <col min="3844" max="3844" width="34.7109375" style="22" customWidth="1"/>
    <col min="3845" max="3845" width="16.140625" style="22" customWidth="1"/>
    <col min="3846" max="3846" width="11.28515625" style="22" bestFit="1" customWidth="1"/>
    <col min="3847" max="3847" width="16.7109375" style="22" customWidth="1"/>
    <col min="3848" max="3848" width="26.7109375" style="22" customWidth="1"/>
    <col min="3849" max="3849" width="15" style="22" bestFit="1" customWidth="1"/>
    <col min="3850" max="3850" width="13.42578125" style="22" bestFit="1" customWidth="1"/>
    <col min="3851" max="3851" width="16.140625" style="22" bestFit="1" customWidth="1"/>
    <col min="3852" max="3852" width="20.140625" style="22" bestFit="1" customWidth="1"/>
    <col min="3853" max="3853" width="19.140625" style="22" bestFit="1" customWidth="1"/>
    <col min="3854" max="3854" width="21.85546875" style="22" bestFit="1" customWidth="1"/>
    <col min="3855" max="3855" width="16" style="22" bestFit="1" customWidth="1"/>
    <col min="3856" max="3856" width="19.140625" style="22" bestFit="1" customWidth="1"/>
    <col min="3857" max="3857" width="12.85546875" style="22" bestFit="1" customWidth="1"/>
    <col min="3858" max="3858" width="20.140625" style="22" bestFit="1" customWidth="1"/>
    <col min="3859" max="3859" width="13.7109375" style="22" bestFit="1" customWidth="1"/>
    <col min="3860" max="3860" width="22" style="22" bestFit="1" customWidth="1"/>
    <col min="3861" max="4096" width="9.140625" style="22"/>
    <col min="4097" max="4097" width="6.7109375" style="22" customWidth="1"/>
    <col min="4098" max="4098" width="0.7109375" style="22" customWidth="1"/>
    <col min="4099" max="4099" width="17.28515625" style="22" customWidth="1"/>
    <col min="4100" max="4100" width="34.7109375" style="22" customWidth="1"/>
    <col min="4101" max="4101" width="16.140625" style="22" customWidth="1"/>
    <col min="4102" max="4102" width="11.28515625" style="22" bestFit="1" customWidth="1"/>
    <col min="4103" max="4103" width="16.7109375" style="22" customWidth="1"/>
    <col min="4104" max="4104" width="26.7109375" style="22" customWidth="1"/>
    <col min="4105" max="4105" width="15" style="22" bestFit="1" customWidth="1"/>
    <col min="4106" max="4106" width="13.42578125" style="22" bestFit="1" customWidth="1"/>
    <col min="4107" max="4107" width="16.140625" style="22" bestFit="1" customWidth="1"/>
    <col min="4108" max="4108" width="20.140625" style="22" bestFit="1" customWidth="1"/>
    <col min="4109" max="4109" width="19.140625" style="22" bestFit="1" customWidth="1"/>
    <col min="4110" max="4110" width="21.85546875" style="22" bestFit="1" customWidth="1"/>
    <col min="4111" max="4111" width="16" style="22" bestFit="1" customWidth="1"/>
    <col min="4112" max="4112" width="19.140625" style="22" bestFit="1" customWidth="1"/>
    <col min="4113" max="4113" width="12.85546875" style="22" bestFit="1" customWidth="1"/>
    <col min="4114" max="4114" width="20.140625" style="22" bestFit="1" customWidth="1"/>
    <col min="4115" max="4115" width="13.7109375" style="22" bestFit="1" customWidth="1"/>
    <col min="4116" max="4116" width="22" style="22" bestFit="1" customWidth="1"/>
    <col min="4117" max="4352" width="9.140625" style="22"/>
    <col min="4353" max="4353" width="6.7109375" style="22" customWidth="1"/>
    <col min="4354" max="4354" width="0.7109375" style="22" customWidth="1"/>
    <col min="4355" max="4355" width="17.28515625" style="22" customWidth="1"/>
    <col min="4356" max="4356" width="34.7109375" style="22" customWidth="1"/>
    <col min="4357" max="4357" width="16.140625" style="22" customWidth="1"/>
    <col min="4358" max="4358" width="11.28515625" style="22" bestFit="1" customWidth="1"/>
    <col min="4359" max="4359" width="16.7109375" style="22" customWidth="1"/>
    <col min="4360" max="4360" width="26.7109375" style="22" customWidth="1"/>
    <col min="4361" max="4361" width="15" style="22" bestFit="1" customWidth="1"/>
    <col min="4362" max="4362" width="13.42578125" style="22" bestFit="1" customWidth="1"/>
    <col min="4363" max="4363" width="16.140625" style="22" bestFit="1" customWidth="1"/>
    <col min="4364" max="4364" width="20.140625" style="22" bestFit="1" customWidth="1"/>
    <col min="4365" max="4365" width="19.140625" style="22" bestFit="1" customWidth="1"/>
    <col min="4366" max="4366" width="21.85546875" style="22" bestFit="1" customWidth="1"/>
    <col min="4367" max="4367" width="16" style="22" bestFit="1" customWidth="1"/>
    <col min="4368" max="4368" width="19.140625" style="22" bestFit="1" customWidth="1"/>
    <col min="4369" max="4369" width="12.85546875" style="22" bestFit="1" customWidth="1"/>
    <col min="4370" max="4370" width="20.140625" style="22" bestFit="1" customWidth="1"/>
    <col min="4371" max="4371" width="13.7109375" style="22" bestFit="1" customWidth="1"/>
    <col min="4372" max="4372" width="22" style="22" bestFit="1" customWidth="1"/>
    <col min="4373" max="4608" width="9.140625" style="22"/>
    <col min="4609" max="4609" width="6.7109375" style="22" customWidth="1"/>
    <col min="4610" max="4610" width="0.7109375" style="22" customWidth="1"/>
    <col min="4611" max="4611" width="17.28515625" style="22" customWidth="1"/>
    <col min="4612" max="4612" width="34.7109375" style="22" customWidth="1"/>
    <col min="4613" max="4613" width="16.140625" style="22" customWidth="1"/>
    <col min="4614" max="4614" width="11.28515625" style="22" bestFit="1" customWidth="1"/>
    <col min="4615" max="4615" width="16.7109375" style="22" customWidth="1"/>
    <col min="4616" max="4616" width="26.7109375" style="22" customWidth="1"/>
    <col min="4617" max="4617" width="15" style="22" bestFit="1" customWidth="1"/>
    <col min="4618" max="4618" width="13.42578125" style="22" bestFit="1" customWidth="1"/>
    <col min="4619" max="4619" width="16.140625" style="22" bestFit="1" customWidth="1"/>
    <col min="4620" max="4620" width="20.140625" style="22" bestFit="1" customWidth="1"/>
    <col min="4621" max="4621" width="19.140625" style="22" bestFit="1" customWidth="1"/>
    <col min="4622" max="4622" width="21.85546875" style="22" bestFit="1" customWidth="1"/>
    <col min="4623" max="4623" width="16" style="22" bestFit="1" customWidth="1"/>
    <col min="4624" max="4624" width="19.140625" style="22" bestFit="1" customWidth="1"/>
    <col min="4625" max="4625" width="12.85546875" style="22" bestFit="1" customWidth="1"/>
    <col min="4626" max="4626" width="20.140625" style="22" bestFit="1" customWidth="1"/>
    <col min="4627" max="4627" width="13.7109375" style="22" bestFit="1" customWidth="1"/>
    <col min="4628" max="4628" width="22" style="22" bestFit="1" customWidth="1"/>
    <col min="4629" max="4864" width="9.140625" style="22"/>
    <col min="4865" max="4865" width="6.7109375" style="22" customWidth="1"/>
    <col min="4866" max="4866" width="0.7109375" style="22" customWidth="1"/>
    <col min="4867" max="4867" width="17.28515625" style="22" customWidth="1"/>
    <col min="4868" max="4868" width="34.7109375" style="22" customWidth="1"/>
    <col min="4869" max="4869" width="16.140625" style="22" customWidth="1"/>
    <col min="4870" max="4870" width="11.28515625" style="22" bestFit="1" customWidth="1"/>
    <col min="4871" max="4871" width="16.7109375" style="22" customWidth="1"/>
    <col min="4872" max="4872" width="26.7109375" style="22" customWidth="1"/>
    <col min="4873" max="4873" width="15" style="22" bestFit="1" customWidth="1"/>
    <col min="4874" max="4874" width="13.42578125" style="22" bestFit="1" customWidth="1"/>
    <col min="4875" max="4875" width="16.140625" style="22" bestFit="1" customWidth="1"/>
    <col min="4876" max="4876" width="20.140625" style="22" bestFit="1" customWidth="1"/>
    <col min="4877" max="4877" width="19.140625" style="22" bestFit="1" customWidth="1"/>
    <col min="4878" max="4878" width="21.85546875" style="22" bestFit="1" customWidth="1"/>
    <col min="4879" max="4879" width="16" style="22" bestFit="1" customWidth="1"/>
    <col min="4880" max="4880" width="19.140625" style="22" bestFit="1" customWidth="1"/>
    <col min="4881" max="4881" width="12.85546875" style="22" bestFit="1" customWidth="1"/>
    <col min="4882" max="4882" width="20.140625" style="22" bestFit="1" customWidth="1"/>
    <col min="4883" max="4883" width="13.7109375" style="22" bestFit="1" customWidth="1"/>
    <col min="4884" max="4884" width="22" style="22" bestFit="1" customWidth="1"/>
    <col min="4885" max="5120" width="9.140625" style="22"/>
    <col min="5121" max="5121" width="6.7109375" style="22" customWidth="1"/>
    <col min="5122" max="5122" width="0.7109375" style="22" customWidth="1"/>
    <col min="5123" max="5123" width="17.28515625" style="22" customWidth="1"/>
    <col min="5124" max="5124" width="34.7109375" style="22" customWidth="1"/>
    <col min="5125" max="5125" width="16.140625" style="22" customWidth="1"/>
    <col min="5126" max="5126" width="11.28515625" style="22" bestFit="1" customWidth="1"/>
    <col min="5127" max="5127" width="16.7109375" style="22" customWidth="1"/>
    <col min="5128" max="5128" width="26.7109375" style="22" customWidth="1"/>
    <col min="5129" max="5129" width="15" style="22" bestFit="1" customWidth="1"/>
    <col min="5130" max="5130" width="13.42578125" style="22" bestFit="1" customWidth="1"/>
    <col min="5131" max="5131" width="16.140625" style="22" bestFit="1" customWidth="1"/>
    <col min="5132" max="5132" width="20.140625" style="22" bestFit="1" customWidth="1"/>
    <col min="5133" max="5133" width="19.140625" style="22" bestFit="1" customWidth="1"/>
    <col min="5134" max="5134" width="21.85546875" style="22" bestFit="1" customWidth="1"/>
    <col min="5135" max="5135" width="16" style="22" bestFit="1" customWidth="1"/>
    <col min="5136" max="5136" width="19.140625" style="22" bestFit="1" customWidth="1"/>
    <col min="5137" max="5137" width="12.85546875" style="22" bestFit="1" customWidth="1"/>
    <col min="5138" max="5138" width="20.140625" style="22" bestFit="1" customWidth="1"/>
    <col min="5139" max="5139" width="13.7109375" style="22" bestFit="1" customWidth="1"/>
    <col min="5140" max="5140" width="22" style="22" bestFit="1" customWidth="1"/>
    <col min="5141" max="5376" width="9.140625" style="22"/>
    <col min="5377" max="5377" width="6.7109375" style="22" customWidth="1"/>
    <col min="5378" max="5378" width="0.7109375" style="22" customWidth="1"/>
    <col min="5379" max="5379" width="17.28515625" style="22" customWidth="1"/>
    <col min="5380" max="5380" width="34.7109375" style="22" customWidth="1"/>
    <col min="5381" max="5381" width="16.140625" style="22" customWidth="1"/>
    <col min="5382" max="5382" width="11.28515625" style="22" bestFit="1" customWidth="1"/>
    <col min="5383" max="5383" width="16.7109375" style="22" customWidth="1"/>
    <col min="5384" max="5384" width="26.7109375" style="22" customWidth="1"/>
    <col min="5385" max="5385" width="15" style="22" bestFit="1" customWidth="1"/>
    <col min="5386" max="5386" width="13.42578125" style="22" bestFit="1" customWidth="1"/>
    <col min="5387" max="5387" width="16.140625" style="22" bestFit="1" customWidth="1"/>
    <col min="5388" max="5388" width="20.140625" style="22" bestFit="1" customWidth="1"/>
    <col min="5389" max="5389" width="19.140625" style="22" bestFit="1" customWidth="1"/>
    <col min="5390" max="5390" width="21.85546875" style="22" bestFit="1" customWidth="1"/>
    <col min="5391" max="5391" width="16" style="22" bestFit="1" customWidth="1"/>
    <col min="5392" max="5392" width="19.140625" style="22" bestFit="1" customWidth="1"/>
    <col min="5393" max="5393" width="12.85546875" style="22" bestFit="1" customWidth="1"/>
    <col min="5394" max="5394" width="20.140625" style="22" bestFit="1" customWidth="1"/>
    <col min="5395" max="5395" width="13.7109375" style="22" bestFit="1" customWidth="1"/>
    <col min="5396" max="5396" width="22" style="22" bestFit="1" customWidth="1"/>
    <col min="5397" max="5632" width="9.140625" style="22"/>
    <col min="5633" max="5633" width="6.7109375" style="22" customWidth="1"/>
    <col min="5634" max="5634" width="0.7109375" style="22" customWidth="1"/>
    <col min="5635" max="5635" width="17.28515625" style="22" customWidth="1"/>
    <col min="5636" max="5636" width="34.7109375" style="22" customWidth="1"/>
    <col min="5637" max="5637" width="16.140625" style="22" customWidth="1"/>
    <col min="5638" max="5638" width="11.28515625" style="22" bestFit="1" customWidth="1"/>
    <col min="5639" max="5639" width="16.7109375" style="22" customWidth="1"/>
    <col min="5640" max="5640" width="26.7109375" style="22" customWidth="1"/>
    <col min="5641" max="5641" width="15" style="22" bestFit="1" customWidth="1"/>
    <col min="5642" max="5642" width="13.42578125" style="22" bestFit="1" customWidth="1"/>
    <col min="5643" max="5643" width="16.140625" style="22" bestFit="1" customWidth="1"/>
    <col min="5644" max="5644" width="20.140625" style="22" bestFit="1" customWidth="1"/>
    <col min="5645" max="5645" width="19.140625" style="22" bestFit="1" customWidth="1"/>
    <col min="5646" max="5646" width="21.85546875" style="22" bestFit="1" customWidth="1"/>
    <col min="5647" max="5647" width="16" style="22" bestFit="1" customWidth="1"/>
    <col min="5648" max="5648" width="19.140625" style="22" bestFit="1" customWidth="1"/>
    <col min="5649" max="5649" width="12.85546875" style="22" bestFit="1" customWidth="1"/>
    <col min="5650" max="5650" width="20.140625" style="22" bestFit="1" customWidth="1"/>
    <col min="5651" max="5651" width="13.7109375" style="22" bestFit="1" customWidth="1"/>
    <col min="5652" max="5652" width="22" style="22" bestFit="1" customWidth="1"/>
    <col min="5653" max="5888" width="9.140625" style="22"/>
    <col min="5889" max="5889" width="6.7109375" style="22" customWidth="1"/>
    <col min="5890" max="5890" width="0.7109375" style="22" customWidth="1"/>
    <col min="5891" max="5891" width="17.28515625" style="22" customWidth="1"/>
    <col min="5892" max="5892" width="34.7109375" style="22" customWidth="1"/>
    <col min="5893" max="5893" width="16.140625" style="22" customWidth="1"/>
    <col min="5894" max="5894" width="11.28515625" style="22" bestFit="1" customWidth="1"/>
    <col min="5895" max="5895" width="16.7109375" style="22" customWidth="1"/>
    <col min="5896" max="5896" width="26.7109375" style="22" customWidth="1"/>
    <col min="5897" max="5897" width="15" style="22" bestFit="1" customWidth="1"/>
    <col min="5898" max="5898" width="13.42578125" style="22" bestFit="1" customWidth="1"/>
    <col min="5899" max="5899" width="16.140625" style="22" bestFit="1" customWidth="1"/>
    <col min="5900" max="5900" width="20.140625" style="22" bestFit="1" customWidth="1"/>
    <col min="5901" max="5901" width="19.140625" style="22" bestFit="1" customWidth="1"/>
    <col min="5902" max="5902" width="21.85546875" style="22" bestFit="1" customWidth="1"/>
    <col min="5903" max="5903" width="16" style="22" bestFit="1" customWidth="1"/>
    <col min="5904" max="5904" width="19.140625" style="22" bestFit="1" customWidth="1"/>
    <col min="5905" max="5905" width="12.85546875" style="22" bestFit="1" customWidth="1"/>
    <col min="5906" max="5906" width="20.140625" style="22" bestFit="1" customWidth="1"/>
    <col min="5907" max="5907" width="13.7109375" style="22" bestFit="1" customWidth="1"/>
    <col min="5908" max="5908" width="22" style="22" bestFit="1" customWidth="1"/>
    <col min="5909" max="6144" width="9.140625" style="22"/>
    <col min="6145" max="6145" width="6.7109375" style="22" customWidth="1"/>
    <col min="6146" max="6146" width="0.7109375" style="22" customWidth="1"/>
    <col min="6147" max="6147" width="17.28515625" style="22" customWidth="1"/>
    <col min="6148" max="6148" width="34.7109375" style="22" customWidth="1"/>
    <col min="6149" max="6149" width="16.140625" style="22" customWidth="1"/>
    <col min="6150" max="6150" width="11.28515625" style="22" bestFit="1" customWidth="1"/>
    <col min="6151" max="6151" width="16.7109375" style="22" customWidth="1"/>
    <col min="6152" max="6152" width="26.7109375" style="22" customWidth="1"/>
    <col min="6153" max="6153" width="15" style="22" bestFit="1" customWidth="1"/>
    <col min="6154" max="6154" width="13.42578125" style="22" bestFit="1" customWidth="1"/>
    <col min="6155" max="6155" width="16.140625" style="22" bestFit="1" customWidth="1"/>
    <col min="6156" max="6156" width="20.140625" style="22" bestFit="1" customWidth="1"/>
    <col min="6157" max="6157" width="19.140625" style="22" bestFit="1" customWidth="1"/>
    <col min="6158" max="6158" width="21.85546875" style="22" bestFit="1" customWidth="1"/>
    <col min="6159" max="6159" width="16" style="22" bestFit="1" customWidth="1"/>
    <col min="6160" max="6160" width="19.140625" style="22" bestFit="1" customWidth="1"/>
    <col min="6161" max="6161" width="12.85546875" style="22" bestFit="1" customWidth="1"/>
    <col min="6162" max="6162" width="20.140625" style="22" bestFit="1" customWidth="1"/>
    <col min="6163" max="6163" width="13.7109375" style="22" bestFit="1" customWidth="1"/>
    <col min="6164" max="6164" width="22" style="22" bestFit="1" customWidth="1"/>
    <col min="6165" max="6400" width="9.140625" style="22"/>
    <col min="6401" max="6401" width="6.7109375" style="22" customWidth="1"/>
    <col min="6402" max="6402" width="0.7109375" style="22" customWidth="1"/>
    <col min="6403" max="6403" width="17.28515625" style="22" customWidth="1"/>
    <col min="6404" max="6404" width="34.7109375" style="22" customWidth="1"/>
    <col min="6405" max="6405" width="16.140625" style="22" customWidth="1"/>
    <col min="6406" max="6406" width="11.28515625" style="22" bestFit="1" customWidth="1"/>
    <col min="6407" max="6407" width="16.7109375" style="22" customWidth="1"/>
    <col min="6408" max="6408" width="26.7109375" style="22" customWidth="1"/>
    <col min="6409" max="6409" width="15" style="22" bestFit="1" customWidth="1"/>
    <col min="6410" max="6410" width="13.42578125" style="22" bestFit="1" customWidth="1"/>
    <col min="6411" max="6411" width="16.140625" style="22" bestFit="1" customWidth="1"/>
    <col min="6412" max="6412" width="20.140625" style="22" bestFit="1" customWidth="1"/>
    <col min="6413" max="6413" width="19.140625" style="22" bestFit="1" customWidth="1"/>
    <col min="6414" max="6414" width="21.85546875" style="22" bestFit="1" customWidth="1"/>
    <col min="6415" max="6415" width="16" style="22" bestFit="1" customWidth="1"/>
    <col min="6416" max="6416" width="19.140625" style="22" bestFit="1" customWidth="1"/>
    <col min="6417" max="6417" width="12.85546875" style="22" bestFit="1" customWidth="1"/>
    <col min="6418" max="6418" width="20.140625" style="22" bestFit="1" customWidth="1"/>
    <col min="6419" max="6419" width="13.7109375" style="22" bestFit="1" customWidth="1"/>
    <col min="6420" max="6420" width="22" style="22" bestFit="1" customWidth="1"/>
    <col min="6421" max="6656" width="9.140625" style="22"/>
    <col min="6657" max="6657" width="6.7109375" style="22" customWidth="1"/>
    <col min="6658" max="6658" width="0.7109375" style="22" customWidth="1"/>
    <col min="6659" max="6659" width="17.28515625" style="22" customWidth="1"/>
    <col min="6660" max="6660" width="34.7109375" style="22" customWidth="1"/>
    <col min="6661" max="6661" width="16.140625" style="22" customWidth="1"/>
    <col min="6662" max="6662" width="11.28515625" style="22" bestFit="1" customWidth="1"/>
    <col min="6663" max="6663" width="16.7109375" style="22" customWidth="1"/>
    <col min="6664" max="6664" width="26.7109375" style="22" customWidth="1"/>
    <col min="6665" max="6665" width="15" style="22" bestFit="1" customWidth="1"/>
    <col min="6666" max="6666" width="13.42578125" style="22" bestFit="1" customWidth="1"/>
    <col min="6667" max="6667" width="16.140625" style="22" bestFit="1" customWidth="1"/>
    <col min="6668" max="6668" width="20.140625" style="22" bestFit="1" customWidth="1"/>
    <col min="6669" max="6669" width="19.140625" style="22" bestFit="1" customWidth="1"/>
    <col min="6670" max="6670" width="21.85546875" style="22" bestFit="1" customWidth="1"/>
    <col min="6671" max="6671" width="16" style="22" bestFit="1" customWidth="1"/>
    <col min="6672" max="6672" width="19.140625" style="22" bestFit="1" customWidth="1"/>
    <col min="6673" max="6673" width="12.85546875" style="22" bestFit="1" customWidth="1"/>
    <col min="6674" max="6674" width="20.140625" style="22" bestFit="1" customWidth="1"/>
    <col min="6675" max="6675" width="13.7109375" style="22" bestFit="1" customWidth="1"/>
    <col min="6676" max="6676" width="22" style="22" bestFit="1" customWidth="1"/>
    <col min="6677" max="6912" width="9.140625" style="22"/>
    <col min="6913" max="6913" width="6.7109375" style="22" customWidth="1"/>
    <col min="6914" max="6914" width="0.7109375" style="22" customWidth="1"/>
    <col min="6915" max="6915" width="17.28515625" style="22" customWidth="1"/>
    <col min="6916" max="6916" width="34.7109375" style="22" customWidth="1"/>
    <col min="6917" max="6917" width="16.140625" style="22" customWidth="1"/>
    <col min="6918" max="6918" width="11.28515625" style="22" bestFit="1" customWidth="1"/>
    <col min="6919" max="6919" width="16.7109375" style="22" customWidth="1"/>
    <col min="6920" max="6920" width="26.7109375" style="22" customWidth="1"/>
    <col min="6921" max="6921" width="15" style="22" bestFit="1" customWidth="1"/>
    <col min="6922" max="6922" width="13.42578125" style="22" bestFit="1" customWidth="1"/>
    <col min="6923" max="6923" width="16.140625" style="22" bestFit="1" customWidth="1"/>
    <col min="6924" max="6924" width="20.140625" style="22" bestFit="1" customWidth="1"/>
    <col min="6925" max="6925" width="19.140625" style="22" bestFit="1" customWidth="1"/>
    <col min="6926" max="6926" width="21.85546875" style="22" bestFit="1" customWidth="1"/>
    <col min="6927" max="6927" width="16" style="22" bestFit="1" customWidth="1"/>
    <col min="6928" max="6928" width="19.140625" style="22" bestFit="1" customWidth="1"/>
    <col min="6929" max="6929" width="12.85546875" style="22" bestFit="1" customWidth="1"/>
    <col min="6930" max="6930" width="20.140625" style="22" bestFit="1" customWidth="1"/>
    <col min="6931" max="6931" width="13.7109375" style="22" bestFit="1" customWidth="1"/>
    <col min="6932" max="6932" width="22" style="22" bestFit="1" customWidth="1"/>
    <col min="6933" max="7168" width="9.140625" style="22"/>
    <col min="7169" max="7169" width="6.7109375" style="22" customWidth="1"/>
    <col min="7170" max="7170" width="0.7109375" style="22" customWidth="1"/>
    <col min="7171" max="7171" width="17.28515625" style="22" customWidth="1"/>
    <col min="7172" max="7172" width="34.7109375" style="22" customWidth="1"/>
    <col min="7173" max="7173" width="16.140625" style="22" customWidth="1"/>
    <col min="7174" max="7174" width="11.28515625" style="22" bestFit="1" customWidth="1"/>
    <col min="7175" max="7175" width="16.7109375" style="22" customWidth="1"/>
    <col min="7176" max="7176" width="26.7109375" style="22" customWidth="1"/>
    <col min="7177" max="7177" width="15" style="22" bestFit="1" customWidth="1"/>
    <col min="7178" max="7178" width="13.42578125" style="22" bestFit="1" customWidth="1"/>
    <col min="7179" max="7179" width="16.140625" style="22" bestFit="1" customWidth="1"/>
    <col min="7180" max="7180" width="20.140625" style="22" bestFit="1" customWidth="1"/>
    <col min="7181" max="7181" width="19.140625" style="22" bestFit="1" customWidth="1"/>
    <col min="7182" max="7182" width="21.85546875" style="22" bestFit="1" customWidth="1"/>
    <col min="7183" max="7183" width="16" style="22" bestFit="1" customWidth="1"/>
    <col min="7184" max="7184" width="19.140625" style="22" bestFit="1" customWidth="1"/>
    <col min="7185" max="7185" width="12.85546875" style="22" bestFit="1" customWidth="1"/>
    <col min="7186" max="7186" width="20.140625" style="22" bestFit="1" customWidth="1"/>
    <col min="7187" max="7187" width="13.7109375" style="22" bestFit="1" customWidth="1"/>
    <col min="7188" max="7188" width="22" style="22" bestFit="1" customWidth="1"/>
    <col min="7189" max="7424" width="9.140625" style="22"/>
    <col min="7425" max="7425" width="6.7109375" style="22" customWidth="1"/>
    <col min="7426" max="7426" width="0.7109375" style="22" customWidth="1"/>
    <col min="7427" max="7427" width="17.28515625" style="22" customWidth="1"/>
    <col min="7428" max="7428" width="34.7109375" style="22" customWidth="1"/>
    <col min="7429" max="7429" width="16.140625" style="22" customWidth="1"/>
    <col min="7430" max="7430" width="11.28515625" style="22" bestFit="1" customWidth="1"/>
    <col min="7431" max="7431" width="16.7109375" style="22" customWidth="1"/>
    <col min="7432" max="7432" width="26.7109375" style="22" customWidth="1"/>
    <col min="7433" max="7433" width="15" style="22" bestFit="1" customWidth="1"/>
    <col min="7434" max="7434" width="13.42578125" style="22" bestFit="1" customWidth="1"/>
    <col min="7435" max="7435" width="16.140625" style="22" bestFit="1" customWidth="1"/>
    <col min="7436" max="7436" width="20.140625" style="22" bestFit="1" customWidth="1"/>
    <col min="7437" max="7437" width="19.140625" style="22" bestFit="1" customWidth="1"/>
    <col min="7438" max="7438" width="21.85546875" style="22" bestFit="1" customWidth="1"/>
    <col min="7439" max="7439" width="16" style="22" bestFit="1" customWidth="1"/>
    <col min="7440" max="7440" width="19.140625" style="22" bestFit="1" customWidth="1"/>
    <col min="7441" max="7441" width="12.85546875" style="22" bestFit="1" customWidth="1"/>
    <col min="7442" max="7442" width="20.140625" style="22" bestFit="1" customWidth="1"/>
    <col min="7443" max="7443" width="13.7109375" style="22" bestFit="1" customWidth="1"/>
    <col min="7444" max="7444" width="22" style="22" bestFit="1" customWidth="1"/>
    <col min="7445" max="7680" width="9.140625" style="22"/>
    <col min="7681" max="7681" width="6.7109375" style="22" customWidth="1"/>
    <col min="7682" max="7682" width="0.7109375" style="22" customWidth="1"/>
    <col min="7683" max="7683" width="17.28515625" style="22" customWidth="1"/>
    <col min="7684" max="7684" width="34.7109375" style="22" customWidth="1"/>
    <col min="7685" max="7685" width="16.140625" style="22" customWidth="1"/>
    <col min="7686" max="7686" width="11.28515625" style="22" bestFit="1" customWidth="1"/>
    <col min="7687" max="7687" width="16.7109375" style="22" customWidth="1"/>
    <col min="7688" max="7688" width="26.7109375" style="22" customWidth="1"/>
    <col min="7689" max="7689" width="15" style="22" bestFit="1" customWidth="1"/>
    <col min="7690" max="7690" width="13.42578125" style="22" bestFit="1" customWidth="1"/>
    <col min="7691" max="7691" width="16.140625" style="22" bestFit="1" customWidth="1"/>
    <col min="7692" max="7692" width="20.140625" style="22" bestFit="1" customWidth="1"/>
    <col min="7693" max="7693" width="19.140625" style="22" bestFit="1" customWidth="1"/>
    <col min="7694" max="7694" width="21.85546875" style="22" bestFit="1" customWidth="1"/>
    <col min="7695" max="7695" width="16" style="22" bestFit="1" customWidth="1"/>
    <col min="7696" max="7696" width="19.140625" style="22" bestFit="1" customWidth="1"/>
    <col min="7697" max="7697" width="12.85546875" style="22" bestFit="1" customWidth="1"/>
    <col min="7698" max="7698" width="20.140625" style="22" bestFit="1" customWidth="1"/>
    <col min="7699" max="7699" width="13.7109375" style="22" bestFit="1" customWidth="1"/>
    <col min="7700" max="7700" width="22" style="22" bestFit="1" customWidth="1"/>
    <col min="7701" max="7936" width="9.140625" style="22"/>
    <col min="7937" max="7937" width="6.7109375" style="22" customWidth="1"/>
    <col min="7938" max="7938" width="0.7109375" style="22" customWidth="1"/>
    <col min="7939" max="7939" width="17.28515625" style="22" customWidth="1"/>
    <col min="7940" max="7940" width="34.7109375" style="22" customWidth="1"/>
    <col min="7941" max="7941" width="16.140625" style="22" customWidth="1"/>
    <col min="7942" max="7942" width="11.28515625" style="22" bestFit="1" customWidth="1"/>
    <col min="7943" max="7943" width="16.7109375" style="22" customWidth="1"/>
    <col min="7944" max="7944" width="26.7109375" style="22" customWidth="1"/>
    <col min="7945" max="7945" width="15" style="22" bestFit="1" customWidth="1"/>
    <col min="7946" max="7946" width="13.42578125" style="22" bestFit="1" customWidth="1"/>
    <col min="7947" max="7947" width="16.140625" style="22" bestFit="1" customWidth="1"/>
    <col min="7948" max="7948" width="20.140625" style="22" bestFit="1" customWidth="1"/>
    <col min="7949" max="7949" width="19.140625" style="22" bestFit="1" customWidth="1"/>
    <col min="7950" max="7950" width="21.85546875" style="22" bestFit="1" customWidth="1"/>
    <col min="7951" max="7951" width="16" style="22" bestFit="1" customWidth="1"/>
    <col min="7952" max="7952" width="19.140625" style="22" bestFit="1" customWidth="1"/>
    <col min="7953" max="7953" width="12.85546875" style="22" bestFit="1" customWidth="1"/>
    <col min="7954" max="7954" width="20.140625" style="22" bestFit="1" customWidth="1"/>
    <col min="7955" max="7955" width="13.7109375" style="22" bestFit="1" customWidth="1"/>
    <col min="7956" max="7956" width="22" style="22" bestFit="1" customWidth="1"/>
    <col min="7957" max="8192" width="9.140625" style="22"/>
    <col min="8193" max="8193" width="6.7109375" style="22" customWidth="1"/>
    <col min="8194" max="8194" width="0.7109375" style="22" customWidth="1"/>
    <col min="8195" max="8195" width="17.28515625" style="22" customWidth="1"/>
    <col min="8196" max="8196" width="34.7109375" style="22" customWidth="1"/>
    <col min="8197" max="8197" width="16.140625" style="22" customWidth="1"/>
    <col min="8198" max="8198" width="11.28515625" style="22" bestFit="1" customWidth="1"/>
    <col min="8199" max="8199" width="16.7109375" style="22" customWidth="1"/>
    <col min="8200" max="8200" width="26.7109375" style="22" customWidth="1"/>
    <col min="8201" max="8201" width="15" style="22" bestFit="1" customWidth="1"/>
    <col min="8202" max="8202" width="13.42578125" style="22" bestFit="1" customWidth="1"/>
    <col min="8203" max="8203" width="16.140625" style="22" bestFit="1" customWidth="1"/>
    <col min="8204" max="8204" width="20.140625" style="22" bestFit="1" customWidth="1"/>
    <col min="8205" max="8205" width="19.140625" style="22" bestFit="1" customWidth="1"/>
    <col min="8206" max="8206" width="21.85546875" style="22" bestFit="1" customWidth="1"/>
    <col min="8207" max="8207" width="16" style="22" bestFit="1" customWidth="1"/>
    <col min="8208" max="8208" width="19.140625" style="22" bestFit="1" customWidth="1"/>
    <col min="8209" max="8209" width="12.85546875" style="22" bestFit="1" customWidth="1"/>
    <col min="8210" max="8210" width="20.140625" style="22" bestFit="1" customWidth="1"/>
    <col min="8211" max="8211" width="13.7109375" style="22" bestFit="1" customWidth="1"/>
    <col min="8212" max="8212" width="22" style="22" bestFit="1" customWidth="1"/>
    <col min="8213" max="8448" width="9.140625" style="22"/>
    <col min="8449" max="8449" width="6.7109375" style="22" customWidth="1"/>
    <col min="8450" max="8450" width="0.7109375" style="22" customWidth="1"/>
    <col min="8451" max="8451" width="17.28515625" style="22" customWidth="1"/>
    <col min="8452" max="8452" width="34.7109375" style="22" customWidth="1"/>
    <col min="8453" max="8453" width="16.140625" style="22" customWidth="1"/>
    <col min="8454" max="8454" width="11.28515625" style="22" bestFit="1" customWidth="1"/>
    <col min="8455" max="8455" width="16.7109375" style="22" customWidth="1"/>
    <col min="8456" max="8456" width="26.7109375" style="22" customWidth="1"/>
    <col min="8457" max="8457" width="15" style="22" bestFit="1" customWidth="1"/>
    <col min="8458" max="8458" width="13.42578125" style="22" bestFit="1" customWidth="1"/>
    <col min="8459" max="8459" width="16.140625" style="22" bestFit="1" customWidth="1"/>
    <col min="8460" max="8460" width="20.140625" style="22" bestFit="1" customWidth="1"/>
    <col min="8461" max="8461" width="19.140625" style="22" bestFit="1" customWidth="1"/>
    <col min="8462" max="8462" width="21.85546875" style="22" bestFit="1" customWidth="1"/>
    <col min="8463" max="8463" width="16" style="22" bestFit="1" customWidth="1"/>
    <col min="8464" max="8464" width="19.140625" style="22" bestFit="1" customWidth="1"/>
    <col min="8465" max="8465" width="12.85546875" style="22" bestFit="1" customWidth="1"/>
    <col min="8466" max="8466" width="20.140625" style="22" bestFit="1" customWidth="1"/>
    <col min="8467" max="8467" width="13.7109375" style="22" bestFit="1" customWidth="1"/>
    <col min="8468" max="8468" width="22" style="22" bestFit="1" customWidth="1"/>
    <col min="8469" max="8704" width="9.140625" style="22"/>
    <col min="8705" max="8705" width="6.7109375" style="22" customWidth="1"/>
    <col min="8706" max="8706" width="0.7109375" style="22" customWidth="1"/>
    <col min="8707" max="8707" width="17.28515625" style="22" customWidth="1"/>
    <col min="8708" max="8708" width="34.7109375" style="22" customWidth="1"/>
    <col min="8709" max="8709" width="16.140625" style="22" customWidth="1"/>
    <col min="8710" max="8710" width="11.28515625" style="22" bestFit="1" customWidth="1"/>
    <col min="8711" max="8711" width="16.7109375" style="22" customWidth="1"/>
    <col min="8712" max="8712" width="26.7109375" style="22" customWidth="1"/>
    <col min="8713" max="8713" width="15" style="22" bestFit="1" customWidth="1"/>
    <col min="8714" max="8714" width="13.42578125" style="22" bestFit="1" customWidth="1"/>
    <col min="8715" max="8715" width="16.140625" style="22" bestFit="1" customWidth="1"/>
    <col min="8716" max="8716" width="20.140625" style="22" bestFit="1" customWidth="1"/>
    <col min="8717" max="8717" width="19.140625" style="22" bestFit="1" customWidth="1"/>
    <col min="8718" max="8718" width="21.85546875" style="22" bestFit="1" customWidth="1"/>
    <col min="8719" max="8719" width="16" style="22" bestFit="1" customWidth="1"/>
    <col min="8720" max="8720" width="19.140625" style="22" bestFit="1" customWidth="1"/>
    <col min="8721" max="8721" width="12.85546875" style="22" bestFit="1" customWidth="1"/>
    <col min="8722" max="8722" width="20.140625" style="22" bestFit="1" customWidth="1"/>
    <col min="8723" max="8723" width="13.7109375" style="22" bestFit="1" customWidth="1"/>
    <col min="8724" max="8724" width="22" style="22" bestFit="1" customWidth="1"/>
    <col min="8725" max="8960" width="9.140625" style="22"/>
    <col min="8961" max="8961" width="6.7109375" style="22" customWidth="1"/>
    <col min="8962" max="8962" width="0.7109375" style="22" customWidth="1"/>
    <col min="8963" max="8963" width="17.28515625" style="22" customWidth="1"/>
    <col min="8964" max="8964" width="34.7109375" style="22" customWidth="1"/>
    <col min="8965" max="8965" width="16.140625" style="22" customWidth="1"/>
    <col min="8966" max="8966" width="11.28515625" style="22" bestFit="1" customWidth="1"/>
    <col min="8967" max="8967" width="16.7109375" style="22" customWidth="1"/>
    <col min="8968" max="8968" width="26.7109375" style="22" customWidth="1"/>
    <col min="8969" max="8969" width="15" style="22" bestFit="1" customWidth="1"/>
    <col min="8970" max="8970" width="13.42578125" style="22" bestFit="1" customWidth="1"/>
    <col min="8971" max="8971" width="16.140625" style="22" bestFit="1" customWidth="1"/>
    <col min="8972" max="8972" width="20.140625" style="22" bestFit="1" customWidth="1"/>
    <col min="8973" max="8973" width="19.140625" style="22" bestFit="1" customWidth="1"/>
    <col min="8974" max="8974" width="21.85546875" style="22" bestFit="1" customWidth="1"/>
    <col min="8975" max="8975" width="16" style="22" bestFit="1" customWidth="1"/>
    <col min="8976" max="8976" width="19.140625" style="22" bestFit="1" customWidth="1"/>
    <col min="8977" max="8977" width="12.85546875" style="22" bestFit="1" customWidth="1"/>
    <col min="8978" max="8978" width="20.140625" style="22" bestFit="1" customWidth="1"/>
    <col min="8979" max="8979" width="13.7109375" style="22" bestFit="1" customWidth="1"/>
    <col min="8980" max="8980" width="22" style="22" bestFit="1" customWidth="1"/>
    <col min="8981" max="9216" width="9.140625" style="22"/>
    <col min="9217" max="9217" width="6.7109375" style="22" customWidth="1"/>
    <col min="9218" max="9218" width="0.7109375" style="22" customWidth="1"/>
    <col min="9219" max="9219" width="17.28515625" style="22" customWidth="1"/>
    <col min="9220" max="9220" width="34.7109375" style="22" customWidth="1"/>
    <col min="9221" max="9221" width="16.140625" style="22" customWidth="1"/>
    <col min="9222" max="9222" width="11.28515625" style="22" bestFit="1" customWidth="1"/>
    <col min="9223" max="9223" width="16.7109375" style="22" customWidth="1"/>
    <col min="9224" max="9224" width="26.7109375" style="22" customWidth="1"/>
    <col min="9225" max="9225" width="15" style="22" bestFit="1" customWidth="1"/>
    <col min="9226" max="9226" width="13.42578125" style="22" bestFit="1" customWidth="1"/>
    <col min="9227" max="9227" width="16.140625" style="22" bestFit="1" customWidth="1"/>
    <col min="9228" max="9228" width="20.140625" style="22" bestFit="1" customWidth="1"/>
    <col min="9229" max="9229" width="19.140625" style="22" bestFit="1" customWidth="1"/>
    <col min="9230" max="9230" width="21.85546875" style="22" bestFit="1" customWidth="1"/>
    <col min="9231" max="9231" width="16" style="22" bestFit="1" customWidth="1"/>
    <col min="9232" max="9232" width="19.140625" style="22" bestFit="1" customWidth="1"/>
    <col min="9233" max="9233" width="12.85546875" style="22" bestFit="1" customWidth="1"/>
    <col min="9234" max="9234" width="20.140625" style="22" bestFit="1" customWidth="1"/>
    <col min="9235" max="9235" width="13.7109375" style="22" bestFit="1" customWidth="1"/>
    <col min="9236" max="9236" width="22" style="22" bestFit="1" customWidth="1"/>
    <col min="9237" max="9472" width="9.140625" style="22"/>
    <col min="9473" max="9473" width="6.7109375" style="22" customWidth="1"/>
    <col min="9474" max="9474" width="0.7109375" style="22" customWidth="1"/>
    <col min="9475" max="9475" width="17.28515625" style="22" customWidth="1"/>
    <col min="9476" max="9476" width="34.7109375" style="22" customWidth="1"/>
    <col min="9477" max="9477" width="16.140625" style="22" customWidth="1"/>
    <col min="9478" max="9478" width="11.28515625" style="22" bestFit="1" customWidth="1"/>
    <col min="9479" max="9479" width="16.7109375" style="22" customWidth="1"/>
    <col min="9480" max="9480" width="26.7109375" style="22" customWidth="1"/>
    <col min="9481" max="9481" width="15" style="22" bestFit="1" customWidth="1"/>
    <col min="9482" max="9482" width="13.42578125" style="22" bestFit="1" customWidth="1"/>
    <col min="9483" max="9483" width="16.140625" style="22" bestFit="1" customWidth="1"/>
    <col min="9484" max="9484" width="20.140625" style="22" bestFit="1" customWidth="1"/>
    <col min="9485" max="9485" width="19.140625" style="22" bestFit="1" customWidth="1"/>
    <col min="9486" max="9486" width="21.85546875" style="22" bestFit="1" customWidth="1"/>
    <col min="9487" max="9487" width="16" style="22" bestFit="1" customWidth="1"/>
    <col min="9488" max="9488" width="19.140625" style="22" bestFit="1" customWidth="1"/>
    <col min="9489" max="9489" width="12.85546875" style="22" bestFit="1" customWidth="1"/>
    <col min="9490" max="9490" width="20.140625" style="22" bestFit="1" customWidth="1"/>
    <col min="9491" max="9491" width="13.7109375" style="22" bestFit="1" customWidth="1"/>
    <col min="9492" max="9492" width="22" style="22" bestFit="1" customWidth="1"/>
    <col min="9493" max="9728" width="9.140625" style="22"/>
    <col min="9729" max="9729" width="6.7109375" style="22" customWidth="1"/>
    <col min="9730" max="9730" width="0.7109375" style="22" customWidth="1"/>
    <col min="9731" max="9731" width="17.28515625" style="22" customWidth="1"/>
    <col min="9732" max="9732" width="34.7109375" style="22" customWidth="1"/>
    <col min="9733" max="9733" width="16.140625" style="22" customWidth="1"/>
    <col min="9734" max="9734" width="11.28515625" style="22" bestFit="1" customWidth="1"/>
    <col min="9735" max="9735" width="16.7109375" style="22" customWidth="1"/>
    <col min="9736" max="9736" width="26.7109375" style="22" customWidth="1"/>
    <col min="9737" max="9737" width="15" style="22" bestFit="1" customWidth="1"/>
    <col min="9738" max="9738" width="13.42578125" style="22" bestFit="1" customWidth="1"/>
    <col min="9739" max="9739" width="16.140625" style="22" bestFit="1" customWidth="1"/>
    <col min="9740" max="9740" width="20.140625" style="22" bestFit="1" customWidth="1"/>
    <col min="9741" max="9741" width="19.140625" style="22" bestFit="1" customWidth="1"/>
    <col min="9742" max="9742" width="21.85546875" style="22" bestFit="1" customWidth="1"/>
    <col min="9743" max="9743" width="16" style="22" bestFit="1" customWidth="1"/>
    <col min="9744" max="9744" width="19.140625" style="22" bestFit="1" customWidth="1"/>
    <col min="9745" max="9745" width="12.85546875" style="22" bestFit="1" customWidth="1"/>
    <col min="9746" max="9746" width="20.140625" style="22" bestFit="1" customWidth="1"/>
    <col min="9747" max="9747" width="13.7109375" style="22" bestFit="1" customWidth="1"/>
    <col min="9748" max="9748" width="22" style="22" bestFit="1" customWidth="1"/>
    <col min="9749" max="9984" width="9.140625" style="22"/>
    <col min="9985" max="9985" width="6.7109375" style="22" customWidth="1"/>
    <col min="9986" max="9986" width="0.7109375" style="22" customWidth="1"/>
    <col min="9987" max="9987" width="17.28515625" style="22" customWidth="1"/>
    <col min="9988" max="9988" width="34.7109375" style="22" customWidth="1"/>
    <col min="9989" max="9989" width="16.140625" style="22" customWidth="1"/>
    <col min="9990" max="9990" width="11.28515625" style="22" bestFit="1" customWidth="1"/>
    <col min="9991" max="9991" width="16.7109375" style="22" customWidth="1"/>
    <col min="9992" max="9992" width="26.7109375" style="22" customWidth="1"/>
    <col min="9993" max="9993" width="15" style="22" bestFit="1" customWidth="1"/>
    <col min="9994" max="9994" width="13.42578125" style="22" bestFit="1" customWidth="1"/>
    <col min="9995" max="9995" width="16.140625" style="22" bestFit="1" customWidth="1"/>
    <col min="9996" max="9996" width="20.140625" style="22" bestFit="1" customWidth="1"/>
    <col min="9997" max="9997" width="19.140625" style="22" bestFit="1" customWidth="1"/>
    <col min="9998" max="9998" width="21.85546875" style="22" bestFit="1" customWidth="1"/>
    <col min="9999" max="9999" width="16" style="22" bestFit="1" customWidth="1"/>
    <col min="10000" max="10000" width="19.140625" style="22" bestFit="1" customWidth="1"/>
    <col min="10001" max="10001" width="12.85546875" style="22" bestFit="1" customWidth="1"/>
    <col min="10002" max="10002" width="20.140625" style="22" bestFit="1" customWidth="1"/>
    <col min="10003" max="10003" width="13.7109375" style="22" bestFit="1" customWidth="1"/>
    <col min="10004" max="10004" width="22" style="22" bestFit="1" customWidth="1"/>
    <col min="10005" max="10240" width="9.140625" style="22"/>
    <col min="10241" max="10241" width="6.7109375" style="22" customWidth="1"/>
    <col min="10242" max="10242" width="0.7109375" style="22" customWidth="1"/>
    <col min="10243" max="10243" width="17.28515625" style="22" customWidth="1"/>
    <col min="10244" max="10244" width="34.7109375" style="22" customWidth="1"/>
    <col min="10245" max="10245" width="16.140625" style="22" customWidth="1"/>
    <col min="10246" max="10246" width="11.28515625" style="22" bestFit="1" customWidth="1"/>
    <col min="10247" max="10247" width="16.7109375" style="22" customWidth="1"/>
    <col min="10248" max="10248" width="26.7109375" style="22" customWidth="1"/>
    <col min="10249" max="10249" width="15" style="22" bestFit="1" customWidth="1"/>
    <col min="10250" max="10250" width="13.42578125" style="22" bestFit="1" customWidth="1"/>
    <col min="10251" max="10251" width="16.140625" style="22" bestFit="1" customWidth="1"/>
    <col min="10252" max="10252" width="20.140625" style="22" bestFit="1" customWidth="1"/>
    <col min="10253" max="10253" width="19.140625" style="22" bestFit="1" customWidth="1"/>
    <col min="10254" max="10254" width="21.85546875" style="22" bestFit="1" customWidth="1"/>
    <col min="10255" max="10255" width="16" style="22" bestFit="1" customWidth="1"/>
    <col min="10256" max="10256" width="19.140625" style="22" bestFit="1" customWidth="1"/>
    <col min="10257" max="10257" width="12.85546875" style="22" bestFit="1" customWidth="1"/>
    <col min="10258" max="10258" width="20.140625" style="22" bestFit="1" customWidth="1"/>
    <col min="10259" max="10259" width="13.7109375" style="22" bestFit="1" customWidth="1"/>
    <col min="10260" max="10260" width="22" style="22" bestFit="1" customWidth="1"/>
    <col min="10261" max="10496" width="9.140625" style="22"/>
    <col min="10497" max="10497" width="6.7109375" style="22" customWidth="1"/>
    <col min="10498" max="10498" width="0.7109375" style="22" customWidth="1"/>
    <col min="10499" max="10499" width="17.28515625" style="22" customWidth="1"/>
    <col min="10500" max="10500" width="34.7109375" style="22" customWidth="1"/>
    <col min="10501" max="10501" width="16.140625" style="22" customWidth="1"/>
    <col min="10502" max="10502" width="11.28515625" style="22" bestFit="1" customWidth="1"/>
    <col min="10503" max="10503" width="16.7109375" style="22" customWidth="1"/>
    <col min="10504" max="10504" width="26.7109375" style="22" customWidth="1"/>
    <col min="10505" max="10505" width="15" style="22" bestFit="1" customWidth="1"/>
    <col min="10506" max="10506" width="13.42578125" style="22" bestFit="1" customWidth="1"/>
    <col min="10507" max="10507" width="16.140625" style="22" bestFit="1" customWidth="1"/>
    <col min="10508" max="10508" width="20.140625" style="22" bestFit="1" customWidth="1"/>
    <col min="10509" max="10509" width="19.140625" style="22" bestFit="1" customWidth="1"/>
    <col min="10510" max="10510" width="21.85546875" style="22" bestFit="1" customWidth="1"/>
    <col min="10511" max="10511" width="16" style="22" bestFit="1" customWidth="1"/>
    <col min="10512" max="10512" width="19.140625" style="22" bestFit="1" customWidth="1"/>
    <col min="10513" max="10513" width="12.85546875" style="22" bestFit="1" customWidth="1"/>
    <col min="10514" max="10514" width="20.140625" style="22" bestFit="1" customWidth="1"/>
    <col min="10515" max="10515" width="13.7109375" style="22" bestFit="1" customWidth="1"/>
    <col min="10516" max="10516" width="22" style="22" bestFit="1" customWidth="1"/>
    <col min="10517" max="10752" width="9.140625" style="22"/>
    <col min="10753" max="10753" width="6.7109375" style="22" customWidth="1"/>
    <col min="10754" max="10754" width="0.7109375" style="22" customWidth="1"/>
    <col min="10755" max="10755" width="17.28515625" style="22" customWidth="1"/>
    <col min="10756" max="10756" width="34.7109375" style="22" customWidth="1"/>
    <col min="10757" max="10757" width="16.140625" style="22" customWidth="1"/>
    <col min="10758" max="10758" width="11.28515625" style="22" bestFit="1" customWidth="1"/>
    <col min="10759" max="10759" width="16.7109375" style="22" customWidth="1"/>
    <col min="10760" max="10760" width="26.7109375" style="22" customWidth="1"/>
    <col min="10761" max="10761" width="15" style="22" bestFit="1" customWidth="1"/>
    <col min="10762" max="10762" width="13.42578125" style="22" bestFit="1" customWidth="1"/>
    <col min="10763" max="10763" width="16.140625" style="22" bestFit="1" customWidth="1"/>
    <col min="10764" max="10764" width="20.140625" style="22" bestFit="1" customWidth="1"/>
    <col min="10765" max="10765" width="19.140625" style="22" bestFit="1" customWidth="1"/>
    <col min="10766" max="10766" width="21.85546875" style="22" bestFit="1" customWidth="1"/>
    <col min="10767" max="10767" width="16" style="22" bestFit="1" customWidth="1"/>
    <col min="10768" max="10768" width="19.140625" style="22" bestFit="1" customWidth="1"/>
    <col min="10769" max="10769" width="12.85546875" style="22" bestFit="1" customWidth="1"/>
    <col min="10770" max="10770" width="20.140625" style="22" bestFit="1" customWidth="1"/>
    <col min="10771" max="10771" width="13.7109375" style="22" bestFit="1" customWidth="1"/>
    <col min="10772" max="10772" width="22" style="22" bestFit="1" customWidth="1"/>
    <col min="10773" max="11008" width="9.140625" style="22"/>
    <col min="11009" max="11009" width="6.7109375" style="22" customWidth="1"/>
    <col min="11010" max="11010" width="0.7109375" style="22" customWidth="1"/>
    <col min="11011" max="11011" width="17.28515625" style="22" customWidth="1"/>
    <col min="11012" max="11012" width="34.7109375" style="22" customWidth="1"/>
    <col min="11013" max="11013" width="16.140625" style="22" customWidth="1"/>
    <col min="11014" max="11014" width="11.28515625" style="22" bestFit="1" customWidth="1"/>
    <col min="11015" max="11015" width="16.7109375" style="22" customWidth="1"/>
    <col min="11016" max="11016" width="26.7109375" style="22" customWidth="1"/>
    <col min="11017" max="11017" width="15" style="22" bestFit="1" customWidth="1"/>
    <col min="11018" max="11018" width="13.42578125" style="22" bestFit="1" customWidth="1"/>
    <col min="11019" max="11019" width="16.140625" style="22" bestFit="1" customWidth="1"/>
    <col min="11020" max="11020" width="20.140625" style="22" bestFit="1" customWidth="1"/>
    <col min="11021" max="11021" width="19.140625" style="22" bestFit="1" customWidth="1"/>
    <col min="11022" max="11022" width="21.85546875" style="22" bestFit="1" customWidth="1"/>
    <col min="11023" max="11023" width="16" style="22" bestFit="1" customWidth="1"/>
    <col min="11024" max="11024" width="19.140625" style="22" bestFit="1" customWidth="1"/>
    <col min="11025" max="11025" width="12.85546875" style="22" bestFit="1" customWidth="1"/>
    <col min="11026" max="11026" width="20.140625" style="22" bestFit="1" customWidth="1"/>
    <col min="11027" max="11027" width="13.7109375" style="22" bestFit="1" customWidth="1"/>
    <col min="11028" max="11028" width="22" style="22" bestFit="1" customWidth="1"/>
    <col min="11029" max="11264" width="9.140625" style="22"/>
    <col min="11265" max="11265" width="6.7109375" style="22" customWidth="1"/>
    <col min="11266" max="11266" width="0.7109375" style="22" customWidth="1"/>
    <col min="11267" max="11267" width="17.28515625" style="22" customWidth="1"/>
    <col min="11268" max="11268" width="34.7109375" style="22" customWidth="1"/>
    <col min="11269" max="11269" width="16.140625" style="22" customWidth="1"/>
    <col min="11270" max="11270" width="11.28515625" style="22" bestFit="1" customWidth="1"/>
    <col min="11271" max="11271" width="16.7109375" style="22" customWidth="1"/>
    <col min="11272" max="11272" width="26.7109375" style="22" customWidth="1"/>
    <col min="11273" max="11273" width="15" style="22" bestFit="1" customWidth="1"/>
    <col min="11274" max="11274" width="13.42578125" style="22" bestFit="1" customWidth="1"/>
    <col min="11275" max="11275" width="16.140625" style="22" bestFit="1" customWidth="1"/>
    <col min="11276" max="11276" width="20.140625" style="22" bestFit="1" customWidth="1"/>
    <col min="11277" max="11277" width="19.140625" style="22" bestFit="1" customWidth="1"/>
    <col min="11278" max="11278" width="21.85546875" style="22" bestFit="1" customWidth="1"/>
    <col min="11279" max="11279" width="16" style="22" bestFit="1" customWidth="1"/>
    <col min="11280" max="11280" width="19.140625" style="22" bestFit="1" customWidth="1"/>
    <col min="11281" max="11281" width="12.85546875" style="22" bestFit="1" customWidth="1"/>
    <col min="11282" max="11282" width="20.140625" style="22" bestFit="1" customWidth="1"/>
    <col min="11283" max="11283" width="13.7109375" style="22" bestFit="1" customWidth="1"/>
    <col min="11284" max="11284" width="22" style="22" bestFit="1" customWidth="1"/>
    <col min="11285" max="11520" width="9.140625" style="22"/>
    <col min="11521" max="11521" width="6.7109375" style="22" customWidth="1"/>
    <col min="11522" max="11522" width="0.7109375" style="22" customWidth="1"/>
    <col min="11523" max="11523" width="17.28515625" style="22" customWidth="1"/>
    <col min="11524" max="11524" width="34.7109375" style="22" customWidth="1"/>
    <col min="11525" max="11525" width="16.140625" style="22" customWidth="1"/>
    <col min="11526" max="11526" width="11.28515625" style="22" bestFit="1" customWidth="1"/>
    <col min="11527" max="11527" width="16.7109375" style="22" customWidth="1"/>
    <col min="11528" max="11528" width="26.7109375" style="22" customWidth="1"/>
    <col min="11529" max="11529" width="15" style="22" bestFit="1" customWidth="1"/>
    <col min="11530" max="11530" width="13.42578125" style="22" bestFit="1" customWidth="1"/>
    <col min="11531" max="11531" width="16.140625" style="22" bestFit="1" customWidth="1"/>
    <col min="11532" max="11532" width="20.140625" style="22" bestFit="1" customWidth="1"/>
    <col min="11533" max="11533" width="19.140625" style="22" bestFit="1" customWidth="1"/>
    <col min="11534" max="11534" width="21.85546875" style="22" bestFit="1" customWidth="1"/>
    <col min="11535" max="11535" width="16" style="22" bestFit="1" customWidth="1"/>
    <col min="11536" max="11536" width="19.140625" style="22" bestFit="1" customWidth="1"/>
    <col min="11537" max="11537" width="12.85546875" style="22" bestFit="1" customWidth="1"/>
    <col min="11538" max="11538" width="20.140625" style="22" bestFit="1" customWidth="1"/>
    <col min="11539" max="11539" width="13.7109375" style="22" bestFit="1" customWidth="1"/>
    <col min="11540" max="11540" width="22" style="22" bestFit="1" customWidth="1"/>
    <col min="11541" max="11776" width="9.140625" style="22"/>
    <col min="11777" max="11777" width="6.7109375" style="22" customWidth="1"/>
    <col min="11778" max="11778" width="0.7109375" style="22" customWidth="1"/>
    <col min="11779" max="11779" width="17.28515625" style="22" customWidth="1"/>
    <col min="11780" max="11780" width="34.7109375" style="22" customWidth="1"/>
    <col min="11781" max="11781" width="16.140625" style="22" customWidth="1"/>
    <col min="11782" max="11782" width="11.28515625" style="22" bestFit="1" customWidth="1"/>
    <col min="11783" max="11783" width="16.7109375" style="22" customWidth="1"/>
    <col min="11784" max="11784" width="26.7109375" style="22" customWidth="1"/>
    <col min="11785" max="11785" width="15" style="22" bestFit="1" customWidth="1"/>
    <col min="11786" max="11786" width="13.42578125" style="22" bestFit="1" customWidth="1"/>
    <col min="11787" max="11787" width="16.140625" style="22" bestFit="1" customWidth="1"/>
    <col min="11788" max="11788" width="20.140625" style="22" bestFit="1" customWidth="1"/>
    <col min="11789" max="11789" width="19.140625" style="22" bestFit="1" customWidth="1"/>
    <col min="11790" max="11790" width="21.85546875" style="22" bestFit="1" customWidth="1"/>
    <col min="11791" max="11791" width="16" style="22" bestFit="1" customWidth="1"/>
    <col min="11792" max="11792" width="19.140625" style="22" bestFit="1" customWidth="1"/>
    <col min="11793" max="11793" width="12.85546875" style="22" bestFit="1" customWidth="1"/>
    <col min="11794" max="11794" width="20.140625" style="22" bestFit="1" customWidth="1"/>
    <col min="11795" max="11795" width="13.7109375" style="22" bestFit="1" customWidth="1"/>
    <col min="11796" max="11796" width="22" style="22" bestFit="1" customWidth="1"/>
    <col min="11797" max="12032" width="9.140625" style="22"/>
    <col min="12033" max="12033" width="6.7109375" style="22" customWidth="1"/>
    <col min="12034" max="12034" width="0.7109375" style="22" customWidth="1"/>
    <col min="12035" max="12035" width="17.28515625" style="22" customWidth="1"/>
    <col min="12036" max="12036" width="34.7109375" style="22" customWidth="1"/>
    <col min="12037" max="12037" width="16.140625" style="22" customWidth="1"/>
    <col min="12038" max="12038" width="11.28515625" style="22" bestFit="1" customWidth="1"/>
    <col min="12039" max="12039" width="16.7109375" style="22" customWidth="1"/>
    <col min="12040" max="12040" width="26.7109375" style="22" customWidth="1"/>
    <col min="12041" max="12041" width="15" style="22" bestFit="1" customWidth="1"/>
    <col min="12042" max="12042" width="13.42578125" style="22" bestFit="1" customWidth="1"/>
    <col min="12043" max="12043" width="16.140625" style="22" bestFit="1" customWidth="1"/>
    <col min="12044" max="12044" width="20.140625" style="22" bestFit="1" customWidth="1"/>
    <col min="12045" max="12045" width="19.140625" style="22" bestFit="1" customWidth="1"/>
    <col min="12046" max="12046" width="21.85546875" style="22" bestFit="1" customWidth="1"/>
    <col min="12047" max="12047" width="16" style="22" bestFit="1" customWidth="1"/>
    <col min="12048" max="12048" width="19.140625" style="22" bestFit="1" customWidth="1"/>
    <col min="12049" max="12049" width="12.85546875" style="22" bestFit="1" customWidth="1"/>
    <col min="12050" max="12050" width="20.140625" style="22" bestFit="1" customWidth="1"/>
    <col min="12051" max="12051" width="13.7109375" style="22" bestFit="1" customWidth="1"/>
    <col min="12052" max="12052" width="22" style="22" bestFit="1" customWidth="1"/>
    <col min="12053" max="12288" width="9.140625" style="22"/>
    <col min="12289" max="12289" width="6.7109375" style="22" customWidth="1"/>
    <col min="12290" max="12290" width="0.7109375" style="22" customWidth="1"/>
    <col min="12291" max="12291" width="17.28515625" style="22" customWidth="1"/>
    <col min="12292" max="12292" width="34.7109375" style="22" customWidth="1"/>
    <col min="12293" max="12293" width="16.140625" style="22" customWidth="1"/>
    <col min="12294" max="12294" width="11.28515625" style="22" bestFit="1" customWidth="1"/>
    <col min="12295" max="12295" width="16.7109375" style="22" customWidth="1"/>
    <col min="12296" max="12296" width="26.7109375" style="22" customWidth="1"/>
    <col min="12297" max="12297" width="15" style="22" bestFit="1" customWidth="1"/>
    <col min="12298" max="12298" width="13.42578125" style="22" bestFit="1" customWidth="1"/>
    <col min="12299" max="12299" width="16.140625" style="22" bestFit="1" customWidth="1"/>
    <col min="12300" max="12300" width="20.140625" style="22" bestFit="1" customWidth="1"/>
    <col min="12301" max="12301" width="19.140625" style="22" bestFit="1" customWidth="1"/>
    <col min="12302" max="12302" width="21.85546875" style="22" bestFit="1" customWidth="1"/>
    <col min="12303" max="12303" width="16" style="22" bestFit="1" customWidth="1"/>
    <col min="12304" max="12304" width="19.140625" style="22" bestFit="1" customWidth="1"/>
    <col min="12305" max="12305" width="12.85546875" style="22" bestFit="1" customWidth="1"/>
    <col min="12306" max="12306" width="20.140625" style="22" bestFit="1" customWidth="1"/>
    <col min="12307" max="12307" width="13.7109375" style="22" bestFit="1" customWidth="1"/>
    <col min="12308" max="12308" width="22" style="22" bestFit="1" customWidth="1"/>
    <col min="12309" max="12544" width="9.140625" style="22"/>
    <col min="12545" max="12545" width="6.7109375" style="22" customWidth="1"/>
    <col min="12546" max="12546" width="0.7109375" style="22" customWidth="1"/>
    <col min="12547" max="12547" width="17.28515625" style="22" customWidth="1"/>
    <col min="12548" max="12548" width="34.7109375" style="22" customWidth="1"/>
    <col min="12549" max="12549" width="16.140625" style="22" customWidth="1"/>
    <col min="12550" max="12550" width="11.28515625" style="22" bestFit="1" customWidth="1"/>
    <col min="12551" max="12551" width="16.7109375" style="22" customWidth="1"/>
    <col min="12552" max="12552" width="26.7109375" style="22" customWidth="1"/>
    <col min="12553" max="12553" width="15" style="22" bestFit="1" customWidth="1"/>
    <col min="12554" max="12554" width="13.42578125" style="22" bestFit="1" customWidth="1"/>
    <col min="12555" max="12555" width="16.140625" style="22" bestFit="1" customWidth="1"/>
    <col min="12556" max="12556" width="20.140625" style="22" bestFit="1" customWidth="1"/>
    <col min="12557" max="12557" width="19.140625" style="22" bestFit="1" customWidth="1"/>
    <col min="12558" max="12558" width="21.85546875" style="22" bestFit="1" customWidth="1"/>
    <col min="12559" max="12559" width="16" style="22" bestFit="1" customWidth="1"/>
    <col min="12560" max="12560" width="19.140625" style="22" bestFit="1" customWidth="1"/>
    <col min="12561" max="12561" width="12.85546875" style="22" bestFit="1" customWidth="1"/>
    <col min="12562" max="12562" width="20.140625" style="22" bestFit="1" customWidth="1"/>
    <col min="12563" max="12563" width="13.7109375" style="22" bestFit="1" customWidth="1"/>
    <col min="12564" max="12564" width="22" style="22" bestFit="1" customWidth="1"/>
    <col min="12565" max="12800" width="9.140625" style="22"/>
    <col min="12801" max="12801" width="6.7109375" style="22" customWidth="1"/>
    <col min="12802" max="12802" width="0.7109375" style="22" customWidth="1"/>
    <col min="12803" max="12803" width="17.28515625" style="22" customWidth="1"/>
    <col min="12804" max="12804" width="34.7109375" style="22" customWidth="1"/>
    <col min="12805" max="12805" width="16.140625" style="22" customWidth="1"/>
    <col min="12806" max="12806" width="11.28515625" style="22" bestFit="1" customWidth="1"/>
    <col min="12807" max="12807" width="16.7109375" style="22" customWidth="1"/>
    <col min="12808" max="12808" width="26.7109375" style="22" customWidth="1"/>
    <col min="12809" max="12809" width="15" style="22" bestFit="1" customWidth="1"/>
    <col min="12810" max="12810" width="13.42578125" style="22" bestFit="1" customWidth="1"/>
    <col min="12811" max="12811" width="16.140625" style="22" bestFit="1" customWidth="1"/>
    <col min="12812" max="12812" width="20.140625" style="22" bestFit="1" customWidth="1"/>
    <col min="12813" max="12813" width="19.140625" style="22" bestFit="1" customWidth="1"/>
    <col min="12814" max="12814" width="21.85546875" style="22" bestFit="1" customWidth="1"/>
    <col min="12815" max="12815" width="16" style="22" bestFit="1" customWidth="1"/>
    <col min="12816" max="12816" width="19.140625" style="22" bestFit="1" customWidth="1"/>
    <col min="12817" max="12817" width="12.85546875" style="22" bestFit="1" customWidth="1"/>
    <col min="12818" max="12818" width="20.140625" style="22" bestFit="1" customWidth="1"/>
    <col min="12819" max="12819" width="13.7109375" style="22" bestFit="1" customWidth="1"/>
    <col min="12820" max="12820" width="22" style="22" bestFit="1" customWidth="1"/>
    <col min="12821" max="13056" width="9.140625" style="22"/>
    <col min="13057" max="13057" width="6.7109375" style="22" customWidth="1"/>
    <col min="13058" max="13058" width="0.7109375" style="22" customWidth="1"/>
    <col min="13059" max="13059" width="17.28515625" style="22" customWidth="1"/>
    <col min="13060" max="13060" width="34.7109375" style="22" customWidth="1"/>
    <col min="13061" max="13061" width="16.140625" style="22" customWidth="1"/>
    <col min="13062" max="13062" width="11.28515625" style="22" bestFit="1" customWidth="1"/>
    <col min="13063" max="13063" width="16.7109375" style="22" customWidth="1"/>
    <col min="13064" max="13064" width="26.7109375" style="22" customWidth="1"/>
    <col min="13065" max="13065" width="15" style="22" bestFit="1" customWidth="1"/>
    <col min="13066" max="13066" width="13.42578125" style="22" bestFit="1" customWidth="1"/>
    <col min="13067" max="13067" width="16.140625" style="22" bestFit="1" customWidth="1"/>
    <col min="13068" max="13068" width="20.140625" style="22" bestFit="1" customWidth="1"/>
    <col min="13069" max="13069" width="19.140625" style="22" bestFit="1" customWidth="1"/>
    <col min="13070" max="13070" width="21.85546875" style="22" bestFit="1" customWidth="1"/>
    <col min="13071" max="13071" width="16" style="22" bestFit="1" customWidth="1"/>
    <col min="13072" max="13072" width="19.140625" style="22" bestFit="1" customWidth="1"/>
    <col min="13073" max="13073" width="12.85546875" style="22" bestFit="1" customWidth="1"/>
    <col min="13074" max="13074" width="20.140625" style="22" bestFit="1" customWidth="1"/>
    <col min="13075" max="13075" width="13.7109375" style="22" bestFit="1" customWidth="1"/>
    <col min="13076" max="13076" width="22" style="22" bestFit="1" customWidth="1"/>
    <col min="13077" max="13312" width="9.140625" style="22"/>
    <col min="13313" max="13313" width="6.7109375" style="22" customWidth="1"/>
    <col min="13314" max="13314" width="0.7109375" style="22" customWidth="1"/>
    <col min="13315" max="13315" width="17.28515625" style="22" customWidth="1"/>
    <col min="13316" max="13316" width="34.7109375" style="22" customWidth="1"/>
    <col min="13317" max="13317" width="16.140625" style="22" customWidth="1"/>
    <col min="13318" max="13318" width="11.28515625" style="22" bestFit="1" customWidth="1"/>
    <col min="13319" max="13319" width="16.7109375" style="22" customWidth="1"/>
    <col min="13320" max="13320" width="26.7109375" style="22" customWidth="1"/>
    <col min="13321" max="13321" width="15" style="22" bestFit="1" customWidth="1"/>
    <col min="13322" max="13322" width="13.42578125" style="22" bestFit="1" customWidth="1"/>
    <col min="13323" max="13323" width="16.140625" style="22" bestFit="1" customWidth="1"/>
    <col min="13324" max="13324" width="20.140625" style="22" bestFit="1" customWidth="1"/>
    <col min="13325" max="13325" width="19.140625" style="22" bestFit="1" customWidth="1"/>
    <col min="13326" max="13326" width="21.85546875" style="22" bestFit="1" customWidth="1"/>
    <col min="13327" max="13327" width="16" style="22" bestFit="1" customWidth="1"/>
    <col min="13328" max="13328" width="19.140625" style="22" bestFit="1" customWidth="1"/>
    <col min="13329" max="13329" width="12.85546875" style="22" bestFit="1" customWidth="1"/>
    <col min="13330" max="13330" width="20.140625" style="22" bestFit="1" customWidth="1"/>
    <col min="13331" max="13331" width="13.7109375" style="22" bestFit="1" customWidth="1"/>
    <col min="13332" max="13332" width="22" style="22" bestFit="1" customWidth="1"/>
    <col min="13333" max="13568" width="9.140625" style="22"/>
    <col min="13569" max="13569" width="6.7109375" style="22" customWidth="1"/>
    <col min="13570" max="13570" width="0.7109375" style="22" customWidth="1"/>
    <col min="13571" max="13571" width="17.28515625" style="22" customWidth="1"/>
    <col min="13572" max="13572" width="34.7109375" style="22" customWidth="1"/>
    <col min="13573" max="13573" width="16.140625" style="22" customWidth="1"/>
    <col min="13574" max="13574" width="11.28515625" style="22" bestFit="1" customWidth="1"/>
    <col min="13575" max="13575" width="16.7109375" style="22" customWidth="1"/>
    <col min="13576" max="13576" width="26.7109375" style="22" customWidth="1"/>
    <col min="13577" max="13577" width="15" style="22" bestFit="1" customWidth="1"/>
    <col min="13578" max="13578" width="13.42578125" style="22" bestFit="1" customWidth="1"/>
    <col min="13579" max="13579" width="16.140625" style="22" bestFit="1" customWidth="1"/>
    <col min="13580" max="13580" width="20.140625" style="22" bestFit="1" customWidth="1"/>
    <col min="13581" max="13581" width="19.140625" style="22" bestFit="1" customWidth="1"/>
    <col min="13582" max="13582" width="21.85546875" style="22" bestFit="1" customWidth="1"/>
    <col min="13583" max="13583" width="16" style="22" bestFit="1" customWidth="1"/>
    <col min="13584" max="13584" width="19.140625" style="22" bestFit="1" customWidth="1"/>
    <col min="13585" max="13585" width="12.85546875" style="22" bestFit="1" customWidth="1"/>
    <col min="13586" max="13586" width="20.140625" style="22" bestFit="1" customWidth="1"/>
    <col min="13587" max="13587" width="13.7109375" style="22" bestFit="1" customWidth="1"/>
    <col min="13588" max="13588" width="22" style="22" bestFit="1" customWidth="1"/>
    <col min="13589" max="13824" width="9.140625" style="22"/>
    <col min="13825" max="13825" width="6.7109375" style="22" customWidth="1"/>
    <col min="13826" max="13826" width="0.7109375" style="22" customWidth="1"/>
    <col min="13827" max="13827" width="17.28515625" style="22" customWidth="1"/>
    <col min="13828" max="13828" width="34.7109375" style="22" customWidth="1"/>
    <col min="13829" max="13829" width="16.140625" style="22" customWidth="1"/>
    <col min="13830" max="13830" width="11.28515625" style="22" bestFit="1" customWidth="1"/>
    <col min="13831" max="13831" width="16.7109375" style="22" customWidth="1"/>
    <col min="13832" max="13832" width="26.7109375" style="22" customWidth="1"/>
    <col min="13833" max="13833" width="15" style="22" bestFit="1" customWidth="1"/>
    <col min="13834" max="13834" width="13.42578125" style="22" bestFit="1" customWidth="1"/>
    <col min="13835" max="13835" width="16.140625" style="22" bestFit="1" customWidth="1"/>
    <col min="13836" max="13836" width="20.140625" style="22" bestFit="1" customWidth="1"/>
    <col min="13837" max="13837" width="19.140625" style="22" bestFit="1" customWidth="1"/>
    <col min="13838" max="13838" width="21.85546875" style="22" bestFit="1" customWidth="1"/>
    <col min="13839" max="13839" width="16" style="22" bestFit="1" customWidth="1"/>
    <col min="13840" max="13840" width="19.140625" style="22" bestFit="1" customWidth="1"/>
    <col min="13841" max="13841" width="12.85546875" style="22" bestFit="1" customWidth="1"/>
    <col min="13842" max="13842" width="20.140625" style="22" bestFit="1" customWidth="1"/>
    <col min="13843" max="13843" width="13.7109375" style="22" bestFit="1" customWidth="1"/>
    <col min="13844" max="13844" width="22" style="22" bestFit="1" customWidth="1"/>
    <col min="13845" max="14080" width="9.140625" style="22"/>
    <col min="14081" max="14081" width="6.7109375" style="22" customWidth="1"/>
    <col min="14082" max="14082" width="0.7109375" style="22" customWidth="1"/>
    <col min="14083" max="14083" width="17.28515625" style="22" customWidth="1"/>
    <col min="14084" max="14084" width="34.7109375" style="22" customWidth="1"/>
    <col min="14085" max="14085" width="16.140625" style="22" customWidth="1"/>
    <col min="14086" max="14086" width="11.28515625" style="22" bestFit="1" customWidth="1"/>
    <col min="14087" max="14087" width="16.7109375" style="22" customWidth="1"/>
    <col min="14088" max="14088" width="26.7109375" style="22" customWidth="1"/>
    <col min="14089" max="14089" width="15" style="22" bestFit="1" customWidth="1"/>
    <col min="14090" max="14090" width="13.42578125" style="22" bestFit="1" customWidth="1"/>
    <col min="14091" max="14091" width="16.140625" style="22" bestFit="1" customWidth="1"/>
    <col min="14092" max="14092" width="20.140625" style="22" bestFit="1" customWidth="1"/>
    <col min="14093" max="14093" width="19.140625" style="22" bestFit="1" customWidth="1"/>
    <col min="14094" max="14094" width="21.85546875" style="22" bestFit="1" customWidth="1"/>
    <col min="14095" max="14095" width="16" style="22" bestFit="1" customWidth="1"/>
    <col min="14096" max="14096" width="19.140625" style="22" bestFit="1" customWidth="1"/>
    <col min="14097" max="14097" width="12.85546875" style="22" bestFit="1" customWidth="1"/>
    <col min="14098" max="14098" width="20.140625" style="22" bestFit="1" customWidth="1"/>
    <col min="14099" max="14099" width="13.7109375" style="22" bestFit="1" customWidth="1"/>
    <col min="14100" max="14100" width="22" style="22" bestFit="1" customWidth="1"/>
    <col min="14101" max="14336" width="9.140625" style="22"/>
    <col min="14337" max="14337" width="6.7109375" style="22" customWidth="1"/>
    <col min="14338" max="14338" width="0.7109375" style="22" customWidth="1"/>
    <col min="14339" max="14339" width="17.28515625" style="22" customWidth="1"/>
    <col min="14340" max="14340" width="34.7109375" style="22" customWidth="1"/>
    <col min="14341" max="14341" width="16.140625" style="22" customWidth="1"/>
    <col min="14342" max="14342" width="11.28515625" style="22" bestFit="1" customWidth="1"/>
    <col min="14343" max="14343" width="16.7109375" style="22" customWidth="1"/>
    <col min="14344" max="14344" width="26.7109375" style="22" customWidth="1"/>
    <col min="14345" max="14345" width="15" style="22" bestFit="1" customWidth="1"/>
    <col min="14346" max="14346" width="13.42578125" style="22" bestFit="1" customWidth="1"/>
    <col min="14347" max="14347" width="16.140625" style="22" bestFit="1" customWidth="1"/>
    <col min="14348" max="14348" width="20.140625" style="22" bestFit="1" customWidth="1"/>
    <col min="14349" max="14349" width="19.140625" style="22" bestFit="1" customWidth="1"/>
    <col min="14350" max="14350" width="21.85546875" style="22" bestFit="1" customWidth="1"/>
    <col min="14351" max="14351" width="16" style="22" bestFit="1" customWidth="1"/>
    <col min="14352" max="14352" width="19.140625" style="22" bestFit="1" customWidth="1"/>
    <col min="14353" max="14353" width="12.85546875" style="22" bestFit="1" customWidth="1"/>
    <col min="14354" max="14354" width="20.140625" style="22" bestFit="1" customWidth="1"/>
    <col min="14355" max="14355" width="13.7109375" style="22" bestFit="1" customWidth="1"/>
    <col min="14356" max="14356" width="22" style="22" bestFit="1" customWidth="1"/>
    <col min="14357" max="14592" width="9.140625" style="22"/>
    <col min="14593" max="14593" width="6.7109375" style="22" customWidth="1"/>
    <col min="14594" max="14594" width="0.7109375" style="22" customWidth="1"/>
    <col min="14595" max="14595" width="17.28515625" style="22" customWidth="1"/>
    <col min="14596" max="14596" width="34.7109375" style="22" customWidth="1"/>
    <col min="14597" max="14597" width="16.140625" style="22" customWidth="1"/>
    <col min="14598" max="14598" width="11.28515625" style="22" bestFit="1" customWidth="1"/>
    <col min="14599" max="14599" width="16.7109375" style="22" customWidth="1"/>
    <col min="14600" max="14600" width="26.7109375" style="22" customWidth="1"/>
    <col min="14601" max="14601" width="15" style="22" bestFit="1" customWidth="1"/>
    <col min="14602" max="14602" width="13.42578125" style="22" bestFit="1" customWidth="1"/>
    <col min="14603" max="14603" width="16.140625" style="22" bestFit="1" customWidth="1"/>
    <col min="14604" max="14604" width="20.140625" style="22" bestFit="1" customWidth="1"/>
    <col min="14605" max="14605" width="19.140625" style="22" bestFit="1" customWidth="1"/>
    <col min="14606" max="14606" width="21.85546875" style="22" bestFit="1" customWidth="1"/>
    <col min="14607" max="14607" width="16" style="22" bestFit="1" customWidth="1"/>
    <col min="14608" max="14608" width="19.140625" style="22" bestFit="1" customWidth="1"/>
    <col min="14609" max="14609" width="12.85546875" style="22" bestFit="1" customWidth="1"/>
    <col min="14610" max="14610" width="20.140625" style="22" bestFit="1" customWidth="1"/>
    <col min="14611" max="14611" width="13.7109375" style="22" bestFit="1" customWidth="1"/>
    <col min="14612" max="14612" width="22" style="22" bestFit="1" customWidth="1"/>
    <col min="14613" max="14848" width="9.140625" style="22"/>
    <col min="14849" max="14849" width="6.7109375" style="22" customWidth="1"/>
    <col min="14850" max="14850" width="0.7109375" style="22" customWidth="1"/>
    <col min="14851" max="14851" width="17.28515625" style="22" customWidth="1"/>
    <col min="14852" max="14852" width="34.7109375" style="22" customWidth="1"/>
    <col min="14853" max="14853" width="16.140625" style="22" customWidth="1"/>
    <col min="14854" max="14854" width="11.28515625" style="22" bestFit="1" customWidth="1"/>
    <col min="14855" max="14855" width="16.7109375" style="22" customWidth="1"/>
    <col min="14856" max="14856" width="26.7109375" style="22" customWidth="1"/>
    <col min="14857" max="14857" width="15" style="22" bestFit="1" customWidth="1"/>
    <col min="14858" max="14858" width="13.42578125" style="22" bestFit="1" customWidth="1"/>
    <col min="14859" max="14859" width="16.140625" style="22" bestFit="1" customWidth="1"/>
    <col min="14860" max="14860" width="20.140625" style="22" bestFit="1" customWidth="1"/>
    <col min="14861" max="14861" width="19.140625" style="22" bestFit="1" customWidth="1"/>
    <col min="14862" max="14862" width="21.85546875" style="22" bestFit="1" customWidth="1"/>
    <col min="14863" max="14863" width="16" style="22" bestFit="1" customWidth="1"/>
    <col min="14864" max="14864" width="19.140625" style="22" bestFit="1" customWidth="1"/>
    <col min="14865" max="14865" width="12.85546875" style="22" bestFit="1" customWidth="1"/>
    <col min="14866" max="14866" width="20.140625" style="22" bestFit="1" customWidth="1"/>
    <col min="14867" max="14867" width="13.7109375" style="22" bestFit="1" customWidth="1"/>
    <col min="14868" max="14868" width="22" style="22" bestFit="1" customWidth="1"/>
    <col min="14869" max="15104" width="9.140625" style="22"/>
    <col min="15105" max="15105" width="6.7109375" style="22" customWidth="1"/>
    <col min="15106" max="15106" width="0.7109375" style="22" customWidth="1"/>
    <col min="15107" max="15107" width="17.28515625" style="22" customWidth="1"/>
    <col min="15108" max="15108" width="34.7109375" style="22" customWidth="1"/>
    <col min="15109" max="15109" width="16.140625" style="22" customWidth="1"/>
    <col min="15110" max="15110" width="11.28515625" style="22" bestFit="1" customWidth="1"/>
    <col min="15111" max="15111" width="16.7109375" style="22" customWidth="1"/>
    <col min="15112" max="15112" width="26.7109375" style="22" customWidth="1"/>
    <col min="15113" max="15113" width="15" style="22" bestFit="1" customWidth="1"/>
    <col min="15114" max="15114" width="13.42578125" style="22" bestFit="1" customWidth="1"/>
    <col min="15115" max="15115" width="16.140625" style="22" bestFit="1" customWidth="1"/>
    <col min="15116" max="15116" width="20.140625" style="22" bestFit="1" customWidth="1"/>
    <col min="15117" max="15117" width="19.140625" style="22" bestFit="1" customWidth="1"/>
    <col min="15118" max="15118" width="21.85546875" style="22" bestFit="1" customWidth="1"/>
    <col min="15119" max="15119" width="16" style="22" bestFit="1" customWidth="1"/>
    <col min="15120" max="15120" width="19.140625" style="22" bestFit="1" customWidth="1"/>
    <col min="15121" max="15121" width="12.85546875" style="22" bestFit="1" customWidth="1"/>
    <col min="15122" max="15122" width="20.140625" style="22" bestFit="1" customWidth="1"/>
    <col min="15123" max="15123" width="13.7109375" style="22" bestFit="1" customWidth="1"/>
    <col min="15124" max="15124" width="22" style="22" bestFit="1" customWidth="1"/>
    <col min="15125" max="15360" width="9.140625" style="22"/>
    <col min="15361" max="15361" width="6.7109375" style="22" customWidth="1"/>
    <col min="15362" max="15362" width="0.7109375" style="22" customWidth="1"/>
    <col min="15363" max="15363" width="17.28515625" style="22" customWidth="1"/>
    <col min="15364" max="15364" width="34.7109375" style="22" customWidth="1"/>
    <col min="15365" max="15365" width="16.140625" style="22" customWidth="1"/>
    <col min="15366" max="15366" width="11.28515625" style="22" bestFit="1" customWidth="1"/>
    <col min="15367" max="15367" width="16.7109375" style="22" customWidth="1"/>
    <col min="15368" max="15368" width="26.7109375" style="22" customWidth="1"/>
    <col min="15369" max="15369" width="15" style="22" bestFit="1" customWidth="1"/>
    <col min="15370" max="15370" width="13.42578125" style="22" bestFit="1" customWidth="1"/>
    <col min="15371" max="15371" width="16.140625" style="22" bestFit="1" customWidth="1"/>
    <col min="15372" max="15372" width="20.140625" style="22" bestFit="1" customWidth="1"/>
    <col min="15373" max="15373" width="19.140625" style="22" bestFit="1" customWidth="1"/>
    <col min="15374" max="15374" width="21.85546875" style="22" bestFit="1" customWidth="1"/>
    <col min="15375" max="15375" width="16" style="22" bestFit="1" customWidth="1"/>
    <col min="15376" max="15376" width="19.140625" style="22" bestFit="1" customWidth="1"/>
    <col min="15377" max="15377" width="12.85546875" style="22" bestFit="1" customWidth="1"/>
    <col min="15378" max="15378" width="20.140625" style="22" bestFit="1" customWidth="1"/>
    <col min="15379" max="15379" width="13.7109375" style="22" bestFit="1" customWidth="1"/>
    <col min="15380" max="15380" width="22" style="22" bestFit="1" customWidth="1"/>
    <col min="15381" max="15616" width="9.140625" style="22"/>
    <col min="15617" max="15617" width="6.7109375" style="22" customWidth="1"/>
    <col min="15618" max="15618" width="0.7109375" style="22" customWidth="1"/>
    <col min="15619" max="15619" width="17.28515625" style="22" customWidth="1"/>
    <col min="15620" max="15620" width="34.7109375" style="22" customWidth="1"/>
    <col min="15621" max="15621" width="16.140625" style="22" customWidth="1"/>
    <col min="15622" max="15622" width="11.28515625" style="22" bestFit="1" customWidth="1"/>
    <col min="15623" max="15623" width="16.7109375" style="22" customWidth="1"/>
    <col min="15624" max="15624" width="26.7109375" style="22" customWidth="1"/>
    <col min="15625" max="15625" width="15" style="22" bestFit="1" customWidth="1"/>
    <col min="15626" max="15626" width="13.42578125" style="22" bestFit="1" customWidth="1"/>
    <col min="15627" max="15627" width="16.140625" style="22" bestFit="1" customWidth="1"/>
    <col min="15628" max="15628" width="20.140625" style="22" bestFit="1" customWidth="1"/>
    <col min="15629" max="15629" width="19.140625" style="22" bestFit="1" customWidth="1"/>
    <col min="15630" max="15630" width="21.85546875" style="22" bestFit="1" customWidth="1"/>
    <col min="15631" max="15631" width="16" style="22" bestFit="1" customWidth="1"/>
    <col min="15632" max="15632" width="19.140625" style="22" bestFit="1" customWidth="1"/>
    <col min="15633" max="15633" width="12.85546875" style="22" bestFit="1" customWidth="1"/>
    <col min="15634" max="15634" width="20.140625" style="22" bestFit="1" customWidth="1"/>
    <col min="15635" max="15635" width="13.7109375" style="22" bestFit="1" customWidth="1"/>
    <col min="15636" max="15636" width="22" style="22" bestFit="1" customWidth="1"/>
    <col min="15637" max="15872" width="9.140625" style="22"/>
    <col min="15873" max="15873" width="6.7109375" style="22" customWidth="1"/>
    <col min="15874" max="15874" width="0.7109375" style="22" customWidth="1"/>
    <col min="15875" max="15875" width="17.28515625" style="22" customWidth="1"/>
    <col min="15876" max="15876" width="34.7109375" style="22" customWidth="1"/>
    <col min="15877" max="15877" width="16.140625" style="22" customWidth="1"/>
    <col min="15878" max="15878" width="11.28515625" style="22" bestFit="1" customWidth="1"/>
    <col min="15879" max="15879" width="16.7109375" style="22" customWidth="1"/>
    <col min="15880" max="15880" width="26.7109375" style="22" customWidth="1"/>
    <col min="15881" max="15881" width="15" style="22" bestFit="1" customWidth="1"/>
    <col min="15882" max="15882" width="13.42578125" style="22" bestFit="1" customWidth="1"/>
    <col min="15883" max="15883" width="16.140625" style="22" bestFit="1" customWidth="1"/>
    <col min="15884" max="15884" width="20.140625" style="22" bestFit="1" customWidth="1"/>
    <col min="15885" max="15885" width="19.140625" style="22" bestFit="1" customWidth="1"/>
    <col min="15886" max="15886" width="21.85546875" style="22" bestFit="1" customWidth="1"/>
    <col min="15887" max="15887" width="16" style="22" bestFit="1" customWidth="1"/>
    <col min="15888" max="15888" width="19.140625" style="22" bestFit="1" customWidth="1"/>
    <col min="15889" max="15889" width="12.85546875" style="22" bestFit="1" customWidth="1"/>
    <col min="15890" max="15890" width="20.140625" style="22" bestFit="1" customWidth="1"/>
    <col min="15891" max="15891" width="13.7109375" style="22" bestFit="1" customWidth="1"/>
    <col min="15892" max="15892" width="22" style="22" bestFit="1" customWidth="1"/>
    <col min="15893" max="16128" width="9.140625" style="22"/>
    <col min="16129" max="16129" width="6.7109375" style="22" customWidth="1"/>
    <col min="16130" max="16130" width="0.7109375" style="22" customWidth="1"/>
    <col min="16131" max="16131" width="17.28515625" style="22" customWidth="1"/>
    <col min="16132" max="16132" width="34.7109375" style="22" customWidth="1"/>
    <col min="16133" max="16133" width="16.140625" style="22" customWidth="1"/>
    <col min="16134" max="16134" width="11.28515625" style="22" bestFit="1" customWidth="1"/>
    <col min="16135" max="16135" width="16.7109375" style="22" customWidth="1"/>
    <col min="16136" max="16136" width="26.7109375" style="22" customWidth="1"/>
    <col min="16137" max="16137" width="15" style="22" bestFit="1" customWidth="1"/>
    <col min="16138" max="16138" width="13.42578125" style="22" bestFit="1" customWidth="1"/>
    <col min="16139" max="16139" width="16.140625" style="22" bestFit="1" customWidth="1"/>
    <col min="16140" max="16140" width="20.140625" style="22" bestFit="1" customWidth="1"/>
    <col min="16141" max="16141" width="19.140625" style="22" bestFit="1" customWidth="1"/>
    <col min="16142" max="16142" width="21.85546875" style="22" bestFit="1" customWidth="1"/>
    <col min="16143" max="16143" width="16" style="22" bestFit="1" customWidth="1"/>
    <col min="16144" max="16144" width="19.140625" style="22" bestFit="1" customWidth="1"/>
    <col min="16145" max="16145" width="12.85546875" style="22" bestFit="1" customWidth="1"/>
    <col min="16146" max="16146" width="20.140625" style="22" bestFit="1" customWidth="1"/>
    <col min="16147" max="16147" width="13.7109375" style="22" bestFit="1" customWidth="1"/>
    <col min="16148" max="16148" width="22" style="22" bestFit="1" customWidth="1"/>
    <col min="16149" max="16384" width="9.140625" style="22"/>
  </cols>
  <sheetData>
    <row r="1" spans="1:20" ht="24.95" customHeight="1" x14ac:dyDescent="0.3">
      <c r="H1" s="23" t="s">
        <v>35</v>
      </c>
    </row>
    <row r="2" spans="1:20" ht="24.95" customHeight="1" x14ac:dyDescent="0.3">
      <c r="A2" s="353" t="s">
        <v>36</v>
      </c>
      <c r="B2" s="353"/>
      <c r="C2" s="353"/>
      <c r="D2" s="353"/>
      <c r="E2" s="353"/>
      <c r="F2" s="353"/>
      <c r="G2" s="353"/>
      <c r="H2" s="353"/>
    </row>
    <row r="3" spans="1:20" ht="24.95" customHeight="1" x14ac:dyDescent="0.55000000000000004">
      <c r="A3" s="354" t="s">
        <v>37</v>
      </c>
      <c r="B3" s="354"/>
      <c r="C3" s="354"/>
      <c r="D3" s="354"/>
      <c r="E3" s="354"/>
      <c r="F3" s="354"/>
      <c r="G3" s="354"/>
      <c r="H3" s="354"/>
    </row>
    <row r="4" spans="1:20" ht="24.95" customHeight="1" x14ac:dyDescent="0.55000000000000004">
      <c r="A4" s="352" t="str">
        <f>'ปร5ก-1'!A4</f>
        <v xml:space="preserve">  ชื่อโครงการ/งานก่อสร้าง โครงการปรับปรุงห้องน้ำ หอผู้ป่วยพิเศษและห้องน้ำอื่นของอาคารเพชรรัตน์ จำนวน 149 ห้อง</v>
      </c>
      <c r="B4" s="352"/>
      <c r="C4" s="352"/>
      <c r="D4" s="352"/>
      <c r="E4" s="352"/>
      <c r="F4" s="352"/>
      <c r="G4" s="352"/>
      <c r="H4" s="352"/>
    </row>
    <row r="5" spans="1:20" ht="24.95" customHeight="1" x14ac:dyDescent="0.55000000000000004">
      <c r="A5" s="352" t="str">
        <f>'ปร5ก-1'!A5</f>
        <v xml:space="preserve">  สถานที่ก่อสร้าง/งาน  อาคารเพชรัตน์</v>
      </c>
      <c r="B5" s="352"/>
      <c r="C5" s="352"/>
      <c r="D5" s="352"/>
      <c r="E5" s="352"/>
      <c r="F5" s="352"/>
      <c r="G5" s="352"/>
      <c r="H5" s="352"/>
    </row>
    <row r="6" spans="1:20" ht="24.95" customHeight="1" x14ac:dyDescent="0.55000000000000004">
      <c r="A6" s="352" t="str">
        <f>'[6]ปร5ก-1'!A6:H6</f>
        <v xml:space="preserve">  แบบเลขที่ </v>
      </c>
      <c r="B6" s="352"/>
      <c r="C6" s="352"/>
      <c r="D6" s="352"/>
      <c r="E6" s="352"/>
      <c r="F6" s="352"/>
      <c r="G6" s="352"/>
      <c r="H6" s="352"/>
    </row>
    <row r="7" spans="1:20" ht="24.95" customHeight="1" x14ac:dyDescent="0.55000000000000004">
      <c r="A7" s="352" t="str">
        <f>'ปร5ก-1'!A7</f>
        <v xml:space="preserve">  หน่วยงานเจ้าของโครงการ/หน่วย  คณะแพทยาศาสตร์วชิรพยาบาล  มหาวิทยาลัยนวมินทราธิราช</v>
      </c>
      <c r="B7" s="352"/>
      <c r="C7" s="352"/>
      <c r="D7" s="352"/>
      <c r="E7" s="352"/>
      <c r="F7" s="352"/>
      <c r="G7" s="352"/>
      <c r="H7" s="352"/>
    </row>
    <row r="8" spans="1:20" ht="24.95" customHeight="1" x14ac:dyDescent="0.55000000000000004">
      <c r="A8" s="352" t="s">
        <v>88</v>
      </c>
      <c r="B8" s="352"/>
      <c r="C8" s="352"/>
      <c r="D8" s="352"/>
      <c r="E8" s="352"/>
      <c r="F8" s="352"/>
      <c r="G8" s="352"/>
      <c r="H8" s="352"/>
    </row>
    <row r="9" spans="1:20" ht="24.95" customHeight="1" x14ac:dyDescent="0.55000000000000004">
      <c r="A9" s="352" t="str">
        <f>ปร.6!A8</f>
        <v xml:space="preserve">  คำนวณราคากลาง เมื่อวันที่  </v>
      </c>
      <c r="B9" s="352"/>
      <c r="C9" s="352"/>
      <c r="D9" s="352"/>
      <c r="E9" s="352"/>
      <c r="F9" s="352"/>
      <c r="G9" s="352"/>
      <c r="H9" s="352"/>
    </row>
    <row r="10" spans="1:20" ht="24.95" customHeight="1" x14ac:dyDescent="0.3">
      <c r="A10" s="384" t="s">
        <v>20</v>
      </c>
      <c r="B10" s="384"/>
      <c r="C10" s="384"/>
      <c r="D10" s="384"/>
      <c r="E10" s="384"/>
      <c r="F10" s="384"/>
      <c r="G10" s="384"/>
      <c r="H10" s="384"/>
    </row>
    <row r="11" spans="1:20" ht="24.95" customHeight="1" x14ac:dyDescent="0.3">
      <c r="A11" s="309" t="s">
        <v>0</v>
      </c>
      <c r="B11" s="385" t="s">
        <v>21</v>
      </c>
      <c r="C11" s="311"/>
      <c r="D11" s="312"/>
      <c r="E11" s="315" t="s">
        <v>22</v>
      </c>
      <c r="F11" s="309" t="s">
        <v>38</v>
      </c>
      <c r="G11" s="309" t="s">
        <v>39</v>
      </c>
      <c r="H11" s="315" t="s">
        <v>4</v>
      </c>
    </row>
    <row r="12" spans="1:20" ht="24.95" customHeight="1" x14ac:dyDescent="0.3">
      <c r="A12" s="310"/>
      <c r="B12" s="386"/>
      <c r="C12" s="313"/>
      <c r="D12" s="314"/>
      <c r="E12" s="387"/>
      <c r="F12" s="310"/>
      <c r="G12" s="310"/>
      <c r="H12" s="387"/>
    </row>
    <row r="13" spans="1:20" ht="24.95" customHeight="1" x14ac:dyDescent="0.55000000000000004">
      <c r="A13" s="24"/>
      <c r="B13" s="25"/>
      <c r="C13" s="389" t="str">
        <f>'[6]ปร4(ข)'!C11</f>
        <v>ครุภัณฑ์จัดซื้อ</v>
      </c>
      <c r="D13" s="390"/>
      <c r="E13" s="26"/>
      <c r="F13" s="27"/>
      <c r="G13" s="28"/>
      <c r="H13" s="29"/>
      <c r="I13" s="30"/>
      <c r="J13" s="31"/>
      <c r="K13" s="31"/>
      <c r="L13" s="31"/>
      <c r="M13" s="31"/>
      <c r="N13" s="31"/>
      <c r="O13" s="32"/>
      <c r="P13" s="32"/>
      <c r="Q13" s="32"/>
      <c r="R13" s="32"/>
      <c r="S13" s="32"/>
      <c r="T13" s="32"/>
    </row>
    <row r="14" spans="1:20" ht="24.95" customHeight="1" x14ac:dyDescent="0.3">
      <c r="A14" s="24" t="s">
        <v>25</v>
      </c>
      <c r="B14" s="25"/>
      <c r="C14" s="391"/>
      <c r="D14" s="392"/>
      <c r="E14" s="26"/>
      <c r="F14" s="27">
        <v>1.07</v>
      </c>
      <c r="G14" s="28"/>
      <c r="H14" s="29"/>
      <c r="I14" s="108">
        <f>SUM(E14:E15)</f>
        <v>0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4.95" customHeight="1" x14ac:dyDescent="0.3">
      <c r="A15" s="24" t="s">
        <v>26</v>
      </c>
      <c r="B15" s="25"/>
      <c r="C15" s="391"/>
      <c r="D15" s="392"/>
      <c r="E15" s="26"/>
      <c r="F15" s="27">
        <v>1.07</v>
      </c>
      <c r="G15" s="28"/>
      <c r="H15" s="29"/>
      <c r="I15" s="108">
        <f>SUM(G14:G15)</f>
        <v>0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4.95" customHeight="1" x14ac:dyDescent="0.3">
      <c r="A16" s="24"/>
      <c r="B16" s="25"/>
      <c r="C16" s="46"/>
      <c r="D16" s="47"/>
      <c r="E16" s="26"/>
      <c r="F16" s="27"/>
      <c r="G16" s="28"/>
      <c r="H16" s="29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4.95" customHeight="1" x14ac:dyDescent="0.3">
      <c r="A17" s="24"/>
      <c r="B17" s="25"/>
      <c r="C17" s="46"/>
      <c r="D17" s="47"/>
      <c r="E17" s="26"/>
      <c r="F17" s="27"/>
      <c r="G17" s="28"/>
      <c r="H17" s="29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4.95" customHeight="1" x14ac:dyDescent="0.55000000000000004">
      <c r="A18" s="24"/>
      <c r="B18" s="25"/>
      <c r="C18" s="389"/>
      <c r="D18" s="390"/>
      <c r="E18" s="26"/>
      <c r="F18" s="27"/>
      <c r="G18" s="28"/>
      <c r="H18" s="29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4.95" customHeight="1" x14ac:dyDescent="0.3">
      <c r="A19" s="24"/>
      <c r="B19" s="33"/>
      <c r="C19" s="393"/>
      <c r="D19" s="394"/>
      <c r="E19" s="26"/>
      <c r="F19" s="27"/>
      <c r="G19" s="28"/>
      <c r="H19" s="29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4.95" customHeight="1" x14ac:dyDescent="0.3">
      <c r="A20" s="24"/>
      <c r="B20" s="25"/>
      <c r="C20" s="393"/>
      <c r="D20" s="394"/>
      <c r="E20" s="26"/>
      <c r="F20" s="27"/>
      <c r="G20" s="28"/>
      <c r="H20" s="29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4.95" customHeight="1" x14ac:dyDescent="0.3">
      <c r="A21" s="24"/>
      <c r="B21" s="25"/>
      <c r="C21" s="393"/>
      <c r="D21" s="394"/>
      <c r="E21" s="26"/>
      <c r="F21" s="27"/>
      <c r="G21" s="28"/>
      <c r="H21" s="29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4.95" customHeight="1" x14ac:dyDescent="0.3">
      <c r="A22" s="24"/>
      <c r="B22" s="25"/>
      <c r="C22" s="393"/>
      <c r="D22" s="394"/>
      <c r="E22" s="34"/>
      <c r="F22" s="27"/>
      <c r="G22" s="28"/>
      <c r="H22" s="29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4.95" customHeight="1" x14ac:dyDescent="0.3">
      <c r="A23" s="35"/>
      <c r="B23" s="36"/>
      <c r="C23" s="36"/>
      <c r="D23" s="37"/>
      <c r="E23" s="38"/>
      <c r="F23" s="35"/>
      <c r="G23" s="39"/>
      <c r="H23" s="38"/>
    </row>
    <row r="24" spans="1:20" ht="24.95" customHeight="1" thickBot="1" x14ac:dyDescent="0.6">
      <c r="A24" s="395" t="s">
        <v>40</v>
      </c>
      <c r="B24" s="395"/>
      <c r="C24" s="395"/>
      <c r="D24" s="395"/>
      <c r="E24" s="395"/>
      <c r="F24" s="396"/>
      <c r="G24" s="40">
        <f>SUM(G13:G23)</f>
        <v>0</v>
      </c>
      <c r="H24" s="41"/>
    </row>
    <row r="25" spans="1:20" ht="24.95" customHeight="1" thickTop="1" x14ac:dyDescent="0.55000000000000004">
      <c r="A25" s="42"/>
      <c r="B25" s="42"/>
      <c r="C25" s="397"/>
      <c r="D25" s="397"/>
      <c r="E25" s="397"/>
      <c r="F25" s="397"/>
      <c r="G25" s="397"/>
      <c r="H25" s="43"/>
    </row>
    <row r="26" spans="1:20" ht="24.95" customHeight="1" x14ac:dyDescent="0.3">
      <c r="A26" s="388"/>
      <c r="B26" s="388"/>
      <c r="C26" s="388"/>
      <c r="D26" s="388"/>
      <c r="E26" s="388"/>
      <c r="F26" s="388"/>
      <c r="G26" s="388"/>
      <c r="H26" s="388"/>
    </row>
    <row r="27" spans="1:20" ht="24.95" customHeight="1" x14ac:dyDescent="0.3">
      <c r="A27" s="388" t="s">
        <v>30</v>
      </c>
      <c r="B27" s="388"/>
      <c r="C27" s="388"/>
      <c r="D27" s="388"/>
      <c r="E27" s="388"/>
      <c r="F27" s="388"/>
      <c r="G27" s="388"/>
      <c r="H27" s="388"/>
    </row>
    <row r="28" spans="1:20" ht="24.95" customHeight="1" x14ac:dyDescent="0.3">
      <c r="A28" s="388" t="str">
        <f>'ปร5ก-1'!A31</f>
        <v>(…..............................................................)</v>
      </c>
      <c r="B28" s="388"/>
      <c r="C28" s="388"/>
      <c r="D28" s="388"/>
      <c r="E28" s="388"/>
      <c r="F28" s="388"/>
      <c r="G28" s="388"/>
      <c r="H28" s="388"/>
    </row>
    <row r="29" spans="1:20" ht="24.95" customHeight="1" x14ac:dyDescent="0.3">
      <c r="A29" s="388" t="s">
        <v>31</v>
      </c>
      <c r="B29" s="388"/>
      <c r="C29" s="388"/>
      <c r="D29" s="388"/>
      <c r="E29" s="388"/>
      <c r="F29" s="388"/>
      <c r="G29" s="388"/>
      <c r="H29" s="388"/>
    </row>
    <row r="30" spans="1:20" ht="24.95" customHeight="1" x14ac:dyDescent="0.3">
      <c r="A30" s="399" t="s">
        <v>32</v>
      </c>
      <c r="B30" s="399"/>
      <c r="C30" s="399"/>
      <c r="D30" s="399"/>
      <c r="E30" s="399" t="s">
        <v>32</v>
      </c>
      <c r="F30" s="399"/>
      <c r="G30" s="399"/>
      <c r="H30" s="399"/>
    </row>
    <row r="31" spans="1:20" ht="24.95" customHeight="1" x14ac:dyDescent="0.3">
      <c r="A31" s="399" t="str">
        <f>'ปร5ก-1'!A34</f>
        <v>(…........................................................)</v>
      </c>
      <c r="B31" s="399"/>
      <c r="C31" s="399"/>
      <c r="D31" s="399"/>
      <c r="E31" s="399" t="str">
        <f>'ปร5ก-1'!D34</f>
        <v>(…..........................................................)</v>
      </c>
      <c r="F31" s="399"/>
      <c r="G31" s="399"/>
      <c r="H31" s="399"/>
    </row>
    <row r="32" spans="1:20" ht="24.95" customHeight="1" x14ac:dyDescent="0.3">
      <c r="A32" s="399" t="s">
        <v>33</v>
      </c>
      <c r="B32" s="399"/>
      <c r="C32" s="399"/>
      <c r="D32" s="399"/>
      <c r="E32" s="399" t="s">
        <v>33</v>
      </c>
      <c r="F32" s="399"/>
      <c r="G32" s="399"/>
      <c r="H32" s="399"/>
    </row>
    <row r="33" spans="1:9" ht="24.95" customHeight="1" x14ac:dyDescent="0.3">
      <c r="A33" s="399" t="s">
        <v>34</v>
      </c>
      <c r="B33" s="399"/>
      <c r="C33" s="399"/>
      <c r="D33" s="399"/>
      <c r="E33" s="399"/>
      <c r="F33" s="399"/>
      <c r="G33" s="399"/>
      <c r="H33" s="399"/>
    </row>
    <row r="34" spans="1:9" ht="24.95" customHeight="1" x14ac:dyDescent="0.3">
      <c r="B34" s="21"/>
      <c r="C34" s="21"/>
      <c r="D34" s="21"/>
      <c r="E34" s="44"/>
    </row>
    <row r="35" spans="1:9" ht="24.95" customHeight="1" x14ac:dyDescent="0.3">
      <c r="A35" s="399"/>
      <c r="B35" s="399"/>
      <c r="C35" s="399"/>
      <c r="D35" s="399"/>
      <c r="E35" s="45"/>
      <c r="F35" s="399"/>
      <c r="G35" s="399"/>
      <c r="H35" s="399"/>
      <c r="I35" s="399"/>
    </row>
    <row r="36" spans="1:9" ht="24.95" customHeight="1" x14ac:dyDescent="0.3">
      <c r="A36" s="388"/>
      <c r="B36" s="388"/>
      <c r="C36" s="388"/>
      <c r="D36" s="388"/>
      <c r="E36" s="45"/>
      <c r="F36" s="388"/>
      <c r="G36" s="388"/>
      <c r="H36" s="388"/>
      <c r="I36" s="388"/>
    </row>
    <row r="37" spans="1:9" ht="24.95" customHeight="1" x14ac:dyDescent="0.3">
      <c r="A37" s="388"/>
      <c r="B37" s="388"/>
      <c r="C37" s="388"/>
      <c r="D37" s="388"/>
      <c r="E37" s="44"/>
      <c r="F37" s="388"/>
      <c r="G37" s="388"/>
      <c r="H37" s="388"/>
      <c r="I37" s="388"/>
    </row>
    <row r="38" spans="1:9" ht="24.95" customHeight="1" x14ac:dyDescent="0.3">
      <c r="A38" s="388"/>
      <c r="B38" s="388"/>
      <c r="C38" s="388"/>
      <c r="D38" s="388"/>
      <c r="E38" s="398"/>
      <c r="F38" s="398"/>
      <c r="G38" s="398"/>
    </row>
    <row r="39" spans="1:9" ht="24.95" customHeight="1" x14ac:dyDescent="0.3">
      <c r="A39" s="388"/>
      <c r="B39" s="388"/>
      <c r="C39" s="388"/>
      <c r="D39" s="388"/>
      <c r="E39" s="398"/>
      <c r="F39" s="398"/>
      <c r="G39" s="398"/>
    </row>
    <row r="40" spans="1:9" ht="24.95" customHeight="1" x14ac:dyDescent="0.3">
      <c r="A40" s="388"/>
      <c r="B40" s="388"/>
      <c r="C40" s="388"/>
      <c r="D40" s="388"/>
    </row>
  </sheetData>
  <mergeCells count="47">
    <mergeCell ref="A36:D36"/>
    <mergeCell ref="F36:I36"/>
    <mergeCell ref="A27:H27"/>
    <mergeCell ref="A32:D32"/>
    <mergeCell ref="E32:H32"/>
    <mergeCell ref="A33:H33"/>
    <mergeCell ref="A35:D35"/>
    <mergeCell ref="F35:I35"/>
    <mergeCell ref="A28:H28"/>
    <mergeCell ref="A29:H29"/>
    <mergeCell ref="A30:D30"/>
    <mergeCell ref="E30:H30"/>
    <mergeCell ref="A31:D31"/>
    <mergeCell ref="E31:H31"/>
    <mergeCell ref="A40:D40"/>
    <mergeCell ref="A37:D37"/>
    <mergeCell ref="F37:I37"/>
    <mergeCell ref="A38:D38"/>
    <mergeCell ref="E38:G38"/>
    <mergeCell ref="A39:D39"/>
    <mergeCell ref="E39:G39"/>
    <mergeCell ref="A26:H26"/>
    <mergeCell ref="C13:D13"/>
    <mergeCell ref="C14:D14"/>
    <mergeCell ref="C15:D15"/>
    <mergeCell ref="C18:D18"/>
    <mergeCell ref="C19:D19"/>
    <mergeCell ref="C20:D20"/>
    <mergeCell ref="C21:D21"/>
    <mergeCell ref="C22:D22"/>
    <mergeCell ref="A24:F24"/>
    <mergeCell ref="C25:G25"/>
    <mergeCell ref="A8:H8"/>
    <mergeCell ref="A9:H9"/>
    <mergeCell ref="A10:H10"/>
    <mergeCell ref="A11:A12"/>
    <mergeCell ref="B11:D12"/>
    <mergeCell ref="E11:E12"/>
    <mergeCell ref="F11:F12"/>
    <mergeCell ref="G11:G12"/>
    <mergeCell ref="H11:H12"/>
    <mergeCell ref="A7:H7"/>
    <mergeCell ref="A2:H2"/>
    <mergeCell ref="A3:H3"/>
    <mergeCell ref="A4:H4"/>
    <mergeCell ref="A5:H5"/>
    <mergeCell ref="A6:H6"/>
  </mergeCells>
  <pageMargins left="0.23622047244094491" right="0.23622047244094491" top="0.74803149606299213" bottom="0.74803149606299213" header="0.31496062992125984" footer="0.31496062992125984"/>
  <pageSetup paperSize="9" scale="75" orientation="portrait" verticalDpi="1200" r:id="rId1"/>
  <headerFooter>
    <oddHeader>หน้าที่ &amp;P จาก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5650-85EC-4DBD-9155-D2B356FE7132}">
  <sheetPr>
    <pageSetUpPr fitToPage="1"/>
  </sheetPr>
  <dimension ref="A1:JK82"/>
  <sheetViews>
    <sheetView tabSelected="1" view="pageBreakPreview" zoomScale="90" zoomScaleNormal="95" zoomScaleSheetLayoutView="90" workbookViewId="0">
      <selection activeCell="L11" sqref="L11"/>
    </sheetView>
  </sheetViews>
  <sheetFormatPr defaultRowHeight="24.95" customHeight="1" x14ac:dyDescent="0.2"/>
  <cols>
    <col min="1" max="1" width="6.7109375" style="54" customWidth="1"/>
    <col min="2" max="2" width="2.7109375" style="54" customWidth="1"/>
    <col min="3" max="3" width="83.85546875" style="54" customWidth="1"/>
    <col min="4" max="4" width="11.42578125" style="59" customWidth="1"/>
    <col min="5" max="5" width="8.42578125" style="59" customWidth="1"/>
    <col min="6" max="7" width="15.7109375" style="60" customWidth="1"/>
    <col min="8" max="8" width="18.7109375" style="114" customWidth="1"/>
    <col min="9" max="9" width="32.7109375" style="60" customWidth="1"/>
    <col min="10" max="10" width="16.7109375" style="10" customWidth="1"/>
    <col min="11" max="11" width="20.7109375" style="11" customWidth="1"/>
    <col min="12" max="12" width="20.7109375" style="12" customWidth="1"/>
    <col min="13" max="13" width="14.5703125" style="54" customWidth="1"/>
    <col min="14" max="256" width="9.140625" style="54"/>
    <col min="257" max="257" width="6.7109375" style="54" customWidth="1"/>
    <col min="258" max="258" width="2.7109375" style="54" customWidth="1"/>
    <col min="259" max="259" width="83.85546875" style="54" customWidth="1"/>
    <col min="260" max="260" width="11.42578125" style="54" customWidth="1"/>
    <col min="261" max="261" width="8.42578125" style="54" customWidth="1"/>
    <col min="262" max="263" width="15.7109375" style="54" customWidth="1"/>
    <col min="264" max="264" width="18.7109375" style="54" customWidth="1"/>
    <col min="265" max="265" width="32.7109375" style="54" customWidth="1"/>
    <col min="266" max="266" width="16.7109375" style="54" customWidth="1"/>
    <col min="267" max="268" width="20.7109375" style="54" customWidth="1"/>
    <col min="269" max="269" width="14.5703125" style="54" customWidth="1"/>
    <col min="270" max="512" width="9.140625" style="54"/>
    <col min="513" max="513" width="6.7109375" style="54" customWidth="1"/>
    <col min="514" max="514" width="2.7109375" style="54" customWidth="1"/>
    <col min="515" max="515" width="83.85546875" style="54" customWidth="1"/>
    <col min="516" max="516" width="11.42578125" style="54" customWidth="1"/>
    <col min="517" max="517" width="8.42578125" style="54" customWidth="1"/>
    <col min="518" max="519" width="15.7109375" style="54" customWidth="1"/>
    <col min="520" max="520" width="18.7109375" style="54" customWidth="1"/>
    <col min="521" max="521" width="32.7109375" style="54" customWidth="1"/>
    <col min="522" max="522" width="16.7109375" style="54" customWidth="1"/>
    <col min="523" max="524" width="20.7109375" style="54" customWidth="1"/>
    <col min="525" max="525" width="14.5703125" style="54" customWidth="1"/>
    <col min="526" max="768" width="9.140625" style="54"/>
    <col min="769" max="769" width="6.7109375" style="54" customWidth="1"/>
    <col min="770" max="770" width="2.7109375" style="54" customWidth="1"/>
    <col min="771" max="771" width="83.85546875" style="54" customWidth="1"/>
    <col min="772" max="772" width="11.42578125" style="54" customWidth="1"/>
    <col min="773" max="773" width="8.42578125" style="54" customWidth="1"/>
    <col min="774" max="775" width="15.7109375" style="54" customWidth="1"/>
    <col min="776" max="776" width="18.7109375" style="54" customWidth="1"/>
    <col min="777" max="777" width="32.7109375" style="54" customWidth="1"/>
    <col min="778" max="778" width="16.7109375" style="54" customWidth="1"/>
    <col min="779" max="780" width="20.7109375" style="54" customWidth="1"/>
    <col min="781" max="781" width="14.5703125" style="54" customWidth="1"/>
    <col min="782" max="1024" width="9.140625" style="54"/>
    <col min="1025" max="1025" width="6.7109375" style="54" customWidth="1"/>
    <col min="1026" max="1026" width="2.7109375" style="54" customWidth="1"/>
    <col min="1027" max="1027" width="83.85546875" style="54" customWidth="1"/>
    <col min="1028" max="1028" width="11.42578125" style="54" customWidth="1"/>
    <col min="1029" max="1029" width="8.42578125" style="54" customWidth="1"/>
    <col min="1030" max="1031" width="15.7109375" style="54" customWidth="1"/>
    <col min="1032" max="1032" width="18.7109375" style="54" customWidth="1"/>
    <col min="1033" max="1033" width="32.7109375" style="54" customWidth="1"/>
    <col min="1034" max="1034" width="16.7109375" style="54" customWidth="1"/>
    <col min="1035" max="1036" width="20.7109375" style="54" customWidth="1"/>
    <col min="1037" max="1037" width="14.5703125" style="54" customWidth="1"/>
    <col min="1038" max="1280" width="9.140625" style="54"/>
    <col min="1281" max="1281" width="6.7109375" style="54" customWidth="1"/>
    <col min="1282" max="1282" width="2.7109375" style="54" customWidth="1"/>
    <col min="1283" max="1283" width="83.85546875" style="54" customWidth="1"/>
    <col min="1284" max="1284" width="11.42578125" style="54" customWidth="1"/>
    <col min="1285" max="1285" width="8.42578125" style="54" customWidth="1"/>
    <col min="1286" max="1287" width="15.7109375" style="54" customWidth="1"/>
    <col min="1288" max="1288" width="18.7109375" style="54" customWidth="1"/>
    <col min="1289" max="1289" width="32.7109375" style="54" customWidth="1"/>
    <col min="1290" max="1290" width="16.7109375" style="54" customWidth="1"/>
    <col min="1291" max="1292" width="20.7109375" style="54" customWidth="1"/>
    <col min="1293" max="1293" width="14.5703125" style="54" customWidth="1"/>
    <col min="1294" max="1536" width="9.140625" style="54"/>
    <col min="1537" max="1537" width="6.7109375" style="54" customWidth="1"/>
    <col min="1538" max="1538" width="2.7109375" style="54" customWidth="1"/>
    <col min="1539" max="1539" width="83.85546875" style="54" customWidth="1"/>
    <col min="1540" max="1540" width="11.42578125" style="54" customWidth="1"/>
    <col min="1541" max="1541" width="8.42578125" style="54" customWidth="1"/>
    <col min="1542" max="1543" width="15.7109375" style="54" customWidth="1"/>
    <col min="1544" max="1544" width="18.7109375" style="54" customWidth="1"/>
    <col min="1545" max="1545" width="32.7109375" style="54" customWidth="1"/>
    <col min="1546" max="1546" width="16.7109375" style="54" customWidth="1"/>
    <col min="1547" max="1548" width="20.7109375" style="54" customWidth="1"/>
    <col min="1549" max="1549" width="14.5703125" style="54" customWidth="1"/>
    <col min="1550" max="1792" width="9.140625" style="54"/>
    <col min="1793" max="1793" width="6.7109375" style="54" customWidth="1"/>
    <col min="1794" max="1794" width="2.7109375" style="54" customWidth="1"/>
    <col min="1795" max="1795" width="83.85546875" style="54" customWidth="1"/>
    <col min="1796" max="1796" width="11.42578125" style="54" customWidth="1"/>
    <col min="1797" max="1797" width="8.42578125" style="54" customWidth="1"/>
    <col min="1798" max="1799" width="15.7109375" style="54" customWidth="1"/>
    <col min="1800" max="1800" width="18.7109375" style="54" customWidth="1"/>
    <col min="1801" max="1801" width="32.7109375" style="54" customWidth="1"/>
    <col min="1802" max="1802" width="16.7109375" style="54" customWidth="1"/>
    <col min="1803" max="1804" width="20.7109375" style="54" customWidth="1"/>
    <col min="1805" max="1805" width="14.5703125" style="54" customWidth="1"/>
    <col min="1806" max="2048" width="9.140625" style="54"/>
    <col min="2049" max="2049" width="6.7109375" style="54" customWidth="1"/>
    <col min="2050" max="2050" width="2.7109375" style="54" customWidth="1"/>
    <col min="2051" max="2051" width="83.85546875" style="54" customWidth="1"/>
    <col min="2052" max="2052" width="11.42578125" style="54" customWidth="1"/>
    <col min="2053" max="2053" width="8.42578125" style="54" customWidth="1"/>
    <col min="2054" max="2055" width="15.7109375" style="54" customWidth="1"/>
    <col min="2056" max="2056" width="18.7109375" style="54" customWidth="1"/>
    <col min="2057" max="2057" width="32.7109375" style="54" customWidth="1"/>
    <col min="2058" max="2058" width="16.7109375" style="54" customWidth="1"/>
    <col min="2059" max="2060" width="20.7109375" style="54" customWidth="1"/>
    <col min="2061" max="2061" width="14.5703125" style="54" customWidth="1"/>
    <col min="2062" max="2304" width="9.140625" style="54"/>
    <col min="2305" max="2305" width="6.7109375" style="54" customWidth="1"/>
    <col min="2306" max="2306" width="2.7109375" style="54" customWidth="1"/>
    <col min="2307" max="2307" width="83.85546875" style="54" customWidth="1"/>
    <col min="2308" max="2308" width="11.42578125" style="54" customWidth="1"/>
    <col min="2309" max="2309" width="8.42578125" style="54" customWidth="1"/>
    <col min="2310" max="2311" width="15.7109375" style="54" customWidth="1"/>
    <col min="2312" max="2312" width="18.7109375" style="54" customWidth="1"/>
    <col min="2313" max="2313" width="32.7109375" style="54" customWidth="1"/>
    <col min="2314" max="2314" width="16.7109375" style="54" customWidth="1"/>
    <col min="2315" max="2316" width="20.7109375" style="54" customWidth="1"/>
    <col min="2317" max="2317" width="14.5703125" style="54" customWidth="1"/>
    <col min="2318" max="2560" width="9.140625" style="54"/>
    <col min="2561" max="2561" width="6.7109375" style="54" customWidth="1"/>
    <col min="2562" max="2562" width="2.7109375" style="54" customWidth="1"/>
    <col min="2563" max="2563" width="83.85546875" style="54" customWidth="1"/>
    <col min="2564" max="2564" width="11.42578125" style="54" customWidth="1"/>
    <col min="2565" max="2565" width="8.42578125" style="54" customWidth="1"/>
    <col min="2566" max="2567" width="15.7109375" style="54" customWidth="1"/>
    <col min="2568" max="2568" width="18.7109375" style="54" customWidth="1"/>
    <col min="2569" max="2569" width="32.7109375" style="54" customWidth="1"/>
    <col min="2570" max="2570" width="16.7109375" style="54" customWidth="1"/>
    <col min="2571" max="2572" width="20.7109375" style="54" customWidth="1"/>
    <col min="2573" max="2573" width="14.5703125" style="54" customWidth="1"/>
    <col min="2574" max="2816" width="9.140625" style="54"/>
    <col min="2817" max="2817" width="6.7109375" style="54" customWidth="1"/>
    <col min="2818" max="2818" width="2.7109375" style="54" customWidth="1"/>
    <col min="2819" max="2819" width="83.85546875" style="54" customWidth="1"/>
    <col min="2820" max="2820" width="11.42578125" style="54" customWidth="1"/>
    <col min="2821" max="2821" width="8.42578125" style="54" customWidth="1"/>
    <col min="2822" max="2823" width="15.7109375" style="54" customWidth="1"/>
    <col min="2824" max="2824" width="18.7109375" style="54" customWidth="1"/>
    <col min="2825" max="2825" width="32.7109375" style="54" customWidth="1"/>
    <col min="2826" max="2826" width="16.7109375" style="54" customWidth="1"/>
    <col min="2827" max="2828" width="20.7109375" style="54" customWidth="1"/>
    <col min="2829" max="2829" width="14.5703125" style="54" customWidth="1"/>
    <col min="2830" max="3072" width="9.140625" style="54"/>
    <col min="3073" max="3073" width="6.7109375" style="54" customWidth="1"/>
    <col min="3074" max="3074" width="2.7109375" style="54" customWidth="1"/>
    <col min="3075" max="3075" width="83.85546875" style="54" customWidth="1"/>
    <col min="3076" max="3076" width="11.42578125" style="54" customWidth="1"/>
    <col min="3077" max="3077" width="8.42578125" style="54" customWidth="1"/>
    <col min="3078" max="3079" width="15.7109375" style="54" customWidth="1"/>
    <col min="3080" max="3080" width="18.7109375" style="54" customWidth="1"/>
    <col min="3081" max="3081" width="32.7109375" style="54" customWidth="1"/>
    <col min="3082" max="3082" width="16.7109375" style="54" customWidth="1"/>
    <col min="3083" max="3084" width="20.7109375" style="54" customWidth="1"/>
    <col min="3085" max="3085" width="14.5703125" style="54" customWidth="1"/>
    <col min="3086" max="3328" width="9.140625" style="54"/>
    <col min="3329" max="3329" width="6.7109375" style="54" customWidth="1"/>
    <col min="3330" max="3330" width="2.7109375" style="54" customWidth="1"/>
    <col min="3331" max="3331" width="83.85546875" style="54" customWidth="1"/>
    <col min="3332" max="3332" width="11.42578125" style="54" customWidth="1"/>
    <col min="3333" max="3333" width="8.42578125" style="54" customWidth="1"/>
    <col min="3334" max="3335" width="15.7109375" style="54" customWidth="1"/>
    <col min="3336" max="3336" width="18.7109375" style="54" customWidth="1"/>
    <col min="3337" max="3337" width="32.7109375" style="54" customWidth="1"/>
    <col min="3338" max="3338" width="16.7109375" style="54" customWidth="1"/>
    <col min="3339" max="3340" width="20.7109375" style="54" customWidth="1"/>
    <col min="3341" max="3341" width="14.5703125" style="54" customWidth="1"/>
    <col min="3342" max="3584" width="9.140625" style="54"/>
    <col min="3585" max="3585" width="6.7109375" style="54" customWidth="1"/>
    <col min="3586" max="3586" width="2.7109375" style="54" customWidth="1"/>
    <col min="3587" max="3587" width="83.85546875" style="54" customWidth="1"/>
    <col min="3588" max="3588" width="11.42578125" style="54" customWidth="1"/>
    <col min="3589" max="3589" width="8.42578125" style="54" customWidth="1"/>
    <col min="3590" max="3591" width="15.7109375" style="54" customWidth="1"/>
    <col min="3592" max="3592" width="18.7109375" style="54" customWidth="1"/>
    <col min="3593" max="3593" width="32.7109375" style="54" customWidth="1"/>
    <col min="3594" max="3594" width="16.7109375" style="54" customWidth="1"/>
    <col min="3595" max="3596" width="20.7109375" style="54" customWidth="1"/>
    <col min="3597" max="3597" width="14.5703125" style="54" customWidth="1"/>
    <col min="3598" max="3840" width="9.140625" style="54"/>
    <col min="3841" max="3841" width="6.7109375" style="54" customWidth="1"/>
    <col min="3842" max="3842" width="2.7109375" style="54" customWidth="1"/>
    <col min="3843" max="3843" width="83.85546875" style="54" customWidth="1"/>
    <col min="3844" max="3844" width="11.42578125" style="54" customWidth="1"/>
    <col min="3845" max="3845" width="8.42578125" style="54" customWidth="1"/>
    <col min="3846" max="3847" width="15.7109375" style="54" customWidth="1"/>
    <col min="3848" max="3848" width="18.7109375" style="54" customWidth="1"/>
    <col min="3849" max="3849" width="32.7109375" style="54" customWidth="1"/>
    <col min="3850" max="3850" width="16.7109375" style="54" customWidth="1"/>
    <col min="3851" max="3852" width="20.7109375" style="54" customWidth="1"/>
    <col min="3853" max="3853" width="14.5703125" style="54" customWidth="1"/>
    <col min="3854" max="4096" width="9.140625" style="54"/>
    <col min="4097" max="4097" width="6.7109375" style="54" customWidth="1"/>
    <col min="4098" max="4098" width="2.7109375" style="54" customWidth="1"/>
    <col min="4099" max="4099" width="83.85546875" style="54" customWidth="1"/>
    <col min="4100" max="4100" width="11.42578125" style="54" customWidth="1"/>
    <col min="4101" max="4101" width="8.42578125" style="54" customWidth="1"/>
    <col min="4102" max="4103" width="15.7109375" style="54" customWidth="1"/>
    <col min="4104" max="4104" width="18.7109375" style="54" customWidth="1"/>
    <col min="4105" max="4105" width="32.7109375" style="54" customWidth="1"/>
    <col min="4106" max="4106" width="16.7109375" style="54" customWidth="1"/>
    <col min="4107" max="4108" width="20.7109375" style="54" customWidth="1"/>
    <col min="4109" max="4109" width="14.5703125" style="54" customWidth="1"/>
    <col min="4110" max="4352" width="9.140625" style="54"/>
    <col min="4353" max="4353" width="6.7109375" style="54" customWidth="1"/>
    <col min="4354" max="4354" width="2.7109375" style="54" customWidth="1"/>
    <col min="4355" max="4355" width="83.85546875" style="54" customWidth="1"/>
    <col min="4356" max="4356" width="11.42578125" style="54" customWidth="1"/>
    <col min="4357" max="4357" width="8.42578125" style="54" customWidth="1"/>
    <col min="4358" max="4359" width="15.7109375" style="54" customWidth="1"/>
    <col min="4360" max="4360" width="18.7109375" style="54" customWidth="1"/>
    <col min="4361" max="4361" width="32.7109375" style="54" customWidth="1"/>
    <col min="4362" max="4362" width="16.7109375" style="54" customWidth="1"/>
    <col min="4363" max="4364" width="20.7109375" style="54" customWidth="1"/>
    <col min="4365" max="4365" width="14.5703125" style="54" customWidth="1"/>
    <col min="4366" max="4608" width="9.140625" style="54"/>
    <col min="4609" max="4609" width="6.7109375" style="54" customWidth="1"/>
    <col min="4610" max="4610" width="2.7109375" style="54" customWidth="1"/>
    <col min="4611" max="4611" width="83.85546875" style="54" customWidth="1"/>
    <col min="4612" max="4612" width="11.42578125" style="54" customWidth="1"/>
    <col min="4613" max="4613" width="8.42578125" style="54" customWidth="1"/>
    <col min="4614" max="4615" width="15.7109375" style="54" customWidth="1"/>
    <col min="4616" max="4616" width="18.7109375" style="54" customWidth="1"/>
    <col min="4617" max="4617" width="32.7109375" style="54" customWidth="1"/>
    <col min="4618" max="4618" width="16.7109375" style="54" customWidth="1"/>
    <col min="4619" max="4620" width="20.7109375" style="54" customWidth="1"/>
    <col min="4621" max="4621" width="14.5703125" style="54" customWidth="1"/>
    <col min="4622" max="4864" width="9.140625" style="54"/>
    <col min="4865" max="4865" width="6.7109375" style="54" customWidth="1"/>
    <col min="4866" max="4866" width="2.7109375" style="54" customWidth="1"/>
    <col min="4867" max="4867" width="83.85546875" style="54" customWidth="1"/>
    <col min="4868" max="4868" width="11.42578125" style="54" customWidth="1"/>
    <col min="4869" max="4869" width="8.42578125" style="54" customWidth="1"/>
    <col min="4870" max="4871" width="15.7109375" style="54" customWidth="1"/>
    <col min="4872" max="4872" width="18.7109375" style="54" customWidth="1"/>
    <col min="4873" max="4873" width="32.7109375" style="54" customWidth="1"/>
    <col min="4874" max="4874" width="16.7109375" style="54" customWidth="1"/>
    <col min="4875" max="4876" width="20.7109375" style="54" customWidth="1"/>
    <col min="4877" max="4877" width="14.5703125" style="54" customWidth="1"/>
    <col min="4878" max="5120" width="9.140625" style="54"/>
    <col min="5121" max="5121" width="6.7109375" style="54" customWidth="1"/>
    <col min="5122" max="5122" width="2.7109375" style="54" customWidth="1"/>
    <col min="5123" max="5123" width="83.85546875" style="54" customWidth="1"/>
    <col min="5124" max="5124" width="11.42578125" style="54" customWidth="1"/>
    <col min="5125" max="5125" width="8.42578125" style="54" customWidth="1"/>
    <col min="5126" max="5127" width="15.7109375" style="54" customWidth="1"/>
    <col min="5128" max="5128" width="18.7109375" style="54" customWidth="1"/>
    <col min="5129" max="5129" width="32.7109375" style="54" customWidth="1"/>
    <col min="5130" max="5130" width="16.7109375" style="54" customWidth="1"/>
    <col min="5131" max="5132" width="20.7109375" style="54" customWidth="1"/>
    <col min="5133" max="5133" width="14.5703125" style="54" customWidth="1"/>
    <col min="5134" max="5376" width="9.140625" style="54"/>
    <col min="5377" max="5377" width="6.7109375" style="54" customWidth="1"/>
    <col min="5378" max="5378" width="2.7109375" style="54" customWidth="1"/>
    <col min="5379" max="5379" width="83.85546875" style="54" customWidth="1"/>
    <col min="5380" max="5380" width="11.42578125" style="54" customWidth="1"/>
    <col min="5381" max="5381" width="8.42578125" style="54" customWidth="1"/>
    <col min="5382" max="5383" width="15.7109375" style="54" customWidth="1"/>
    <col min="5384" max="5384" width="18.7109375" style="54" customWidth="1"/>
    <col min="5385" max="5385" width="32.7109375" style="54" customWidth="1"/>
    <col min="5386" max="5386" width="16.7109375" style="54" customWidth="1"/>
    <col min="5387" max="5388" width="20.7109375" style="54" customWidth="1"/>
    <col min="5389" max="5389" width="14.5703125" style="54" customWidth="1"/>
    <col min="5390" max="5632" width="9.140625" style="54"/>
    <col min="5633" max="5633" width="6.7109375" style="54" customWidth="1"/>
    <col min="5634" max="5634" width="2.7109375" style="54" customWidth="1"/>
    <col min="5635" max="5635" width="83.85546875" style="54" customWidth="1"/>
    <col min="5636" max="5636" width="11.42578125" style="54" customWidth="1"/>
    <col min="5637" max="5637" width="8.42578125" style="54" customWidth="1"/>
    <col min="5638" max="5639" width="15.7109375" style="54" customWidth="1"/>
    <col min="5640" max="5640" width="18.7109375" style="54" customWidth="1"/>
    <col min="5641" max="5641" width="32.7109375" style="54" customWidth="1"/>
    <col min="5642" max="5642" width="16.7109375" style="54" customWidth="1"/>
    <col min="5643" max="5644" width="20.7109375" style="54" customWidth="1"/>
    <col min="5645" max="5645" width="14.5703125" style="54" customWidth="1"/>
    <col min="5646" max="5888" width="9.140625" style="54"/>
    <col min="5889" max="5889" width="6.7109375" style="54" customWidth="1"/>
    <col min="5890" max="5890" width="2.7109375" style="54" customWidth="1"/>
    <col min="5891" max="5891" width="83.85546875" style="54" customWidth="1"/>
    <col min="5892" max="5892" width="11.42578125" style="54" customWidth="1"/>
    <col min="5893" max="5893" width="8.42578125" style="54" customWidth="1"/>
    <col min="5894" max="5895" width="15.7109375" style="54" customWidth="1"/>
    <col min="5896" max="5896" width="18.7109375" style="54" customWidth="1"/>
    <col min="5897" max="5897" width="32.7109375" style="54" customWidth="1"/>
    <col min="5898" max="5898" width="16.7109375" style="54" customWidth="1"/>
    <col min="5899" max="5900" width="20.7109375" style="54" customWidth="1"/>
    <col min="5901" max="5901" width="14.5703125" style="54" customWidth="1"/>
    <col min="5902" max="6144" width="9.140625" style="54"/>
    <col min="6145" max="6145" width="6.7109375" style="54" customWidth="1"/>
    <col min="6146" max="6146" width="2.7109375" style="54" customWidth="1"/>
    <col min="6147" max="6147" width="83.85546875" style="54" customWidth="1"/>
    <col min="6148" max="6148" width="11.42578125" style="54" customWidth="1"/>
    <col min="6149" max="6149" width="8.42578125" style="54" customWidth="1"/>
    <col min="6150" max="6151" width="15.7109375" style="54" customWidth="1"/>
    <col min="6152" max="6152" width="18.7109375" style="54" customWidth="1"/>
    <col min="6153" max="6153" width="32.7109375" style="54" customWidth="1"/>
    <col min="6154" max="6154" width="16.7109375" style="54" customWidth="1"/>
    <col min="6155" max="6156" width="20.7109375" style="54" customWidth="1"/>
    <col min="6157" max="6157" width="14.5703125" style="54" customWidth="1"/>
    <col min="6158" max="6400" width="9.140625" style="54"/>
    <col min="6401" max="6401" width="6.7109375" style="54" customWidth="1"/>
    <col min="6402" max="6402" width="2.7109375" style="54" customWidth="1"/>
    <col min="6403" max="6403" width="83.85546875" style="54" customWidth="1"/>
    <col min="6404" max="6404" width="11.42578125" style="54" customWidth="1"/>
    <col min="6405" max="6405" width="8.42578125" style="54" customWidth="1"/>
    <col min="6406" max="6407" width="15.7109375" style="54" customWidth="1"/>
    <col min="6408" max="6408" width="18.7109375" style="54" customWidth="1"/>
    <col min="6409" max="6409" width="32.7109375" style="54" customWidth="1"/>
    <col min="6410" max="6410" width="16.7109375" style="54" customWidth="1"/>
    <col min="6411" max="6412" width="20.7109375" style="54" customWidth="1"/>
    <col min="6413" max="6413" width="14.5703125" style="54" customWidth="1"/>
    <col min="6414" max="6656" width="9.140625" style="54"/>
    <col min="6657" max="6657" width="6.7109375" style="54" customWidth="1"/>
    <col min="6658" max="6658" width="2.7109375" style="54" customWidth="1"/>
    <col min="6659" max="6659" width="83.85546875" style="54" customWidth="1"/>
    <col min="6660" max="6660" width="11.42578125" style="54" customWidth="1"/>
    <col min="6661" max="6661" width="8.42578125" style="54" customWidth="1"/>
    <col min="6662" max="6663" width="15.7109375" style="54" customWidth="1"/>
    <col min="6664" max="6664" width="18.7109375" style="54" customWidth="1"/>
    <col min="6665" max="6665" width="32.7109375" style="54" customWidth="1"/>
    <col min="6666" max="6666" width="16.7109375" style="54" customWidth="1"/>
    <col min="6667" max="6668" width="20.7109375" style="54" customWidth="1"/>
    <col min="6669" max="6669" width="14.5703125" style="54" customWidth="1"/>
    <col min="6670" max="6912" width="9.140625" style="54"/>
    <col min="6913" max="6913" width="6.7109375" style="54" customWidth="1"/>
    <col min="6914" max="6914" width="2.7109375" style="54" customWidth="1"/>
    <col min="6915" max="6915" width="83.85546875" style="54" customWidth="1"/>
    <col min="6916" max="6916" width="11.42578125" style="54" customWidth="1"/>
    <col min="6917" max="6917" width="8.42578125" style="54" customWidth="1"/>
    <col min="6918" max="6919" width="15.7109375" style="54" customWidth="1"/>
    <col min="6920" max="6920" width="18.7109375" style="54" customWidth="1"/>
    <col min="6921" max="6921" width="32.7109375" style="54" customWidth="1"/>
    <col min="6922" max="6922" width="16.7109375" style="54" customWidth="1"/>
    <col min="6923" max="6924" width="20.7109375" style="54" customWidth="1"/>
    <col min="6925" max="6925" width="14.5703125" style="54" customWidth="1"/>
    <col min="6926" max="7168" width="9.140625" style="54"/>
    <col min="7169" max="7169" width="6.7109375" style="54" customWidth="1"/>
    <col min="7170" max="7170" width="2.7109375" style="54" customWidth="1"/>
    <col min="7171" max="7171" width="83.85546875" style="54" customWidth="1"/>
    <col min="7172" max="7172" width="11.42578125" style="54" customWidth="1"/>
    <col min="7173" max="7173" width="8.42578125" style="54" customWidth="1"/>
    <col min="7174" max="7175" width="15.7109375" style="54" customWidth="1"/>
    <col min="7176" max="7176" width="18.7109375" style="54" customWidth="1"/>
    <col min="7177" max="7177" width="32.7109375" style="54" customWidth="1"/>
    <col min="7178" max="7178" width="16.7109375" style="54" customWidth="1"/>
    <col min="7179" max="7180" width="20.7109375" style="54" customWidth="1"/>
    <col min="7181" max="7181" width="14.5703125" style="54" customWidth="1"/>
    <col min="7182" max="7424" width="9.140625" style="54"/>
    <col min="7425" max="7425" width="6.7109375" style="54" customWidth="1"/>
    <col min="7426" max="7426" width="2.7109375" style="54" customWidth="1"/>
    <col min="7427" max="7427" width="83.85546875" style="54" customWidth="1"/>
    <col min="7428" max="7428" width="11.42578125" style="54" customWidth="1"/>
    <col min="7429" max="7429" width="8.42578125" style="54" customWidth="1"/>
    <col min="7430" max="7431" width="15.7109375" style="54" customWidth="1"/>
    <col min="7432" max="7432" width="18.7109375" style="54" customWidth="1"/>
    <col min="7433" max="7433" width="32.7109375" style="54" customWidth="1"/>
    <col min="7434" max="7434" width="16.7109375" style="54" customWidth="1"/>
    <col min="7435" max="7436" width="20.7109375" style="54" customWidth="1"/>
    <col min="7437" max="7437" width="14.5703125" style="54" customWidth="1"/>
    <col min="7438" max="7680" width="9.140625" style="54"/>
    <col min="7681" max="7681" width="6.7109375" style="54" customWidth="1"/>
    <col min="7682" max="7682" width="2.7109375" style="54" customWidth="1"/>
    <col min="7683" max="7683" width="83.85546875" style="54" customWidth="1"/>
    <col min="7684" max="7684" width="11.42578125" style="54" customWidth="1"/>
    <col min="7685" max="7685" width="8.42578125" style="54" customWidth="1"/>
    <col min="7686" max="7687" width="15.7109375" style="54" customWidth="1"/>
    <col min="7688" max="7688" width="18.7109375" style="54" customWidth="1"/>
    <col min="7689" max="7689" width="32.7109375" style="54" customWidth="1"/>
    <col min="7690" max="7690" width="16.7109375" style="54" customWidth="1"/>
    <col min="7691" max="7692" width="20.7109375" style="54" customWidth="1"/>
    <col min="7693" max="7693" width="14.5703125" style="54" customWidth="1"/>
    <col min="7694" max="7936" width="9.140625" style="54"/>
    <col min="7937" max="7937" width="6.7109375" style="54" customWidth="1"/>
    <col min="7938" max="7938" width="2.7109375" style="54" customWidth="1"/>
    <col min="7939" max="7939" width="83.85546875" style="54" customWidth="1"/>
    <col min="7940" max="7940" width="11.42578125" style="54" customWidth="1"/>
    <col min="7941" max="7941" width="8.42578125" style="54" customWidth="1"/>
    <col min="7942" max="7943" width="15.7109375" style="54" customWidth="1"/>
    <col min="7944" max="7944" width="18.7109375" style="54" customWidth="1"/>
    <col min="7945" max="7945" width="32.7109375" style="54" customWidth="1"/>
    <col min="7946" max="7946" width="16.7109375" style="54" customWidth="1"/>
    <col min="7947" max="7948" width="20.7109375" style="54" customWidth="1"/>
    <col min="7949" max="7949" width="14.5703125" style="54" customWidth="1"/>
    <col min="7950" max="8192" width="9.140625" style="54"/>
    <col min="8193" max="8193" width="6.7109375" style="54" customWidth="1"/>
    <col min="8194" max="8194" width="2.7109375" style="54" customWidth="1"/>
    <col min="8195" max="8195" width="83.85546875" style="54" customWidth="1"/>
    <col min="8196" max="8196" width="11.42578125" style="54" customWidth="1"/>
    <col min="8197" max="8197" width="8.42578125" style="54" customWidth="1"/>
    <col min="8198" max="8199" width="15.7109375" style="54" customWidth="1"/>
    <col min="8200" max="8200" width="18.7109375" style="54" customWidth="1"/>
    <col min="8201" max="8201" width="32.7109375" style="54" customWidth="1"/>
    <col min="8202" max="8202" width="16.7109375" style="54" customWidth="1"/>
    <col min="8203" max="8204" width="20.7109375" style="54" customWidth="1"/>
    <col min="8205" max="8205" width="14.5703125" style="54" customWidth="1"/>
    <col min="8206" max="8448" width="9.140625" style="54"/>
    <col min="8449" max="8449" width="6.7109375" style="54" customWidth="1"/>
    <col min="8450" max="8450" width="2.7109375" style="54" customWidth="1"/>
    <col min="8451" max="8451" width="83.85546875" style="54" customWidth="1"/>
    <col min="8452" max="8452" width="11.42578125" style="54" customWidth="1"/>
    <col min="8453" max="8453" width="8.42578125" style="54" customWidth="1"/>
    <col min="8454" max="8455" width="15.7109375" style="54" customWidth="1"/>
    <col min="8456" max="8456" width="18.7109375" style="54" customWidth="1"/>
    <col min="8457" max="8457" width="32.7109375" style="54" customWidth="1"/>
    <col min="8458" max="8458" width="16.7109375" style="54" customWidth="1"/>
    <col min="8459" max="8460" width="20.7109375" style="54" customWidth="1"/>
    <col min="8461" max="8461" width="14.5703125" style="54" customWidth="1"/>
    <col min="8462" max="8704" width="9.140625" style="54"/>
    <col min="8705" max="8705" width="6.7109375" style="54" customWidth="1"/>
    <col min="8706" max="8706" width="2.7109375" style="54" customWidth="1"/>
    <col min="8707" max="8707" width="83.85546875" style="54" customWidth="1"/>
    <col min="8708" max="8708" width="11.42578125" style="54" customWidth="1"/>
    <col min="8709" max="8709" width="8.42578125" style="54" customWidth="1"/>
    <col min="8710" max="8711" width="15.7109375" style="54" customWidth="1"/>
    <col min="8712" max="8712" width="18.7109375" style="54" customWidth="1"/>
    <col min="8713" max="8713" width="32.7109375" style="54" customWidth="1"/>
    <col min="8714" max="8714" width="16.7109375" style="54" customWidth="1"/>
    <col min="8715" max="8716" width="20.7109375" style="54" customWidth="1"/>
    <col min="8717" max="8717" width="14.5703125" style="54" customWidth="1"/>
    <col min="8718" max="8960" width="9.140625" style="54"/>
    <col min="8961" max="8961" width="6.7109375" style="54" customWidth="1"/>
    <col min="8962" max="8962" width="2.7109375" style="54" customWidth="1"/>
    <col min="8963" max="8963" width="83.85546875" style="54" customWidth="1"/>
    <col min="8964" max="8964" width="11.42578125" style="54" customWidth="1"/>
    <col min="8965" max="8965" width="8.42578125" style="54" customWidth="1"/>
    <col min="8966" max="8967" width="15.7109375" style="54" customWidth="1"/>
    <col min="8968" max="8968" width="18.7109375" style="54" customWidth="1"/>
    <col min="8969" max="8969" width="32.7109375" style="54" customWidth="1"/>
    <col min="8970" max="8970" width="16.7109375" style="54" customWidth="1"/>
    <col min="8971" max="8972" width="20.7109375" style="54" customWidth="1"/>
    <col min="8973" max="8973" width="14.5703125" style="54" customWidth="1"/>
    <col min="8974" max="9216" width="9.140625" style="54"/>
    <col min="9217" max="9217" width="6.7109375" style="54" customWidth="1"/>
    <col min="9218" max="9218" width="2.7109375" style="54" customWidth="1"/>
    <col min="9219" max="9219" width="83.85546875" style="54" customWidth="1"/>
    <col min="9220" max="9220" width="11.42578125" style="54" customWidth="1"/>
    <col min="9221" max="9221" width="8.42578125" style="54" customWidth="1"/>
    <col min="9222" max="9223" width="15.7109375" style="54" customWidth="1"/>
    <col min="9224" max="9224" width="18.7109375" style="54" customWidth="1"/>
    <col min="9225" max="9225" width="32.7109375" style="54" customWidth="1"/>
    <col min="9226" max="9226" width="16.7109375" style="54" customWidth="1"/>
    <col min="9227" max="9228" width="20.7109375" style="54" customWidth="1"/>
    <col min="9229" max="9229" width="14.5703125" style="54" customWidth="1"/>
    <col min="9230" max="9472" width="9.140625" style="54"/>
    <col min="9473" max="9473" width="6.7109375" style="54" customWidth="1"/>
    <col min="9474" max="9474" width="2.7109375" style="54" customWidth="1"/>
    <col min="9475" max="9475" width="83.85546875" style="54" customWidth="1"/>
    <col min="9476" max="9476" width="11.42578125" style="54" customWidth="1"/>
    <col min="9477" max="9477" width="8.42578125" style="54" customWidth="1"/>
    <col min="9478" max="9479" width="15.7109375" style="54" customWidth="1"/>
    <col min="9480" max="9480" width="18.7109375" style="54" customWidth="1"/>
    <col min="9481" max="9481" width="32.7109375" style="54" customWidth="1"/>
    <col min="9482" max="9482" width="16.7109375" style="54" customWidth="1"/>
    <col min="9483" max="9484" width="20.7109375" style="54" customWidth="1"/>
    <col min="9485" max="9485" width="14.5703125" style="54" customWidth="1"/>
    <col min="9486" max="9728" width="9.140625" style="54"/>
    <col min="9729" max="9729" width="6.7109375" style="54" customWidth="1"/>
    <col min="9730" max="9730" width="2.7109375" style="54" customWidth="1"/>
    <col min="9731" max="9731" width="83.85546875" style="54" customWidth="1"/>
    <col min="9732" max="9732" width="11.42578125" style="54" customWidth="1"/>
    <col min="9733" max="9733" width="8.42578125" style="54" customWidth="1"/>
    <col min="9734" max="9735" width="15.7109375" style="54" customWidth="1"/>
    <col min="9736" max="9736" width="18.7109375" style="54" customWidth="1"/>
    <col min="9737" max="9737" width="32.7109375" style="54" customWidth="1"/>
    <col min="9738" max="9738" width="16.7109375" style="54" customWidth="1"/>
    <col min="9739" max="9740" width="20.7109375" style="54" customWidth="1"/>
    <col min="9741" max="9741" width="14.5703125" style="54" customWidth="1"/>
    <col min="9742" max="9984" width="9.140625" style="54"/>
    <col min="9985" max="9985" width="6.7109375" style="54" customWidth="1"/>
    <col min="9986" max="9986" width="2.7109375" style="54" customWidth="1"/>
    <col min="9987" max="9987" width="83.85546875" style="54" customWidth="1"/>
    <col min="9988" max="9988" width="11.42578125" style="54" customWidth="1"/>
    <col min="9989" max="9989" width="8.42578125" style="54" customWidth="1"/>
    <col min="9990" max="9991" width="15.7109375" style="54" customWidth="1"/>
    <col min="9992" max="9992" width="18.7109375" style="54" customWidth="1"/>
    <col min="9993" max="9993" width="32.7109375" style="54" customWidth="1"/>
    <col min="9994" max="9994" width="16.7109375" style="54" customWidth="1"/>
    <col min="9995" max="9996" width="20.7109375" style="54" customWidth="1"/>
    <col min="9997" max="9997" width="14.5703125" style="54" customWidth="1"/>
    <col min="9998" max="10240" width="9.140625" style="54"/>
    <col min="10241" max="10241" width="6.7109375" style="54" customWidth="1"/>
    <col min="10242" max="10242" width="2.7109375" style="54" customWidth="1"/>
    <col min="10243" max="10243" width="83.85546875" style="54" customWidth="1"/>
    <col min="10244" max="10244" width="11.42578125" style="54" customWidth="1"/>
    <col min="10245" max="10245" width="8.42578125" style="54" customWidth="1"/>
    <col min="10246" max="10247" width="15.7109375" style="54" customWidth="1"/>
    <col min="10248" max="10248" width="18.7109375" style="54" customWidth="1"/>
    <col min="10249" max="10249" width="32.7109375" style="54" customWidth="1"/>
    <col min="10250" max="10250" width="16.7109375" style="54" customWidth="1"/>
    <col min="10251" max="10252" width="20.7109375" style="54" customWidth="1"/>
    <col min="10253" max="10253" width="14.5703125" style="54" customWidth="1"/>
    <col min="10254" max="10496" width="9.140625" style="54"/>
    <col min="10497" max="10497" width="6.7109375" style="54" customWidth="1"/>
    <col min="10498" max="10498" width="2.7109375" style="54" customWidth="1"/>
    <col min="10499" max="10499" width="83.85546875" style="54" customWidth="1"/>
    <col min="10500" max="10500" width="11.42578125" style="54" customWidth="1"/>
    <col min="10501" max="10501" width="8.42578125" style="54" customWidth="1"/>
    <col min="10502" max="10503" width="15.7109375" style="54" customWidth="1"/>
    <col min="10504" max="10504" width="18.7109375" style="54" customWidth="1"/>
    <col min="10505" max="10505" width="32.7109375" style="54" customWidth="1"/>
    <col min="10506" max="10506" width="16.7109375" style="54" customWidth="1"/>
    <col min="10507" max="10508" width="20.7109375" style="54" customWidth="1"/>
    <col min="10509" max="10509" width="14.5703125" style="54" customWidth="1"/>
    <col min="10510" max="10752" width="9.140625" style="54"/>
    <col min="10753" max="10753" width="6.7109375" style="54" customWidth="1"/>
    <col min="10754" max="10754" width="2.7109375" style="54" customWidth="1"/>
    <col min="10755" max="10755" width="83.85546875" style="54" customWidth="1"/>
    <col min="10756" max="10756" width="11.42578125" style="54" customWidth="1"/>
    <col min="10757" max="10757" width="8.42578125" style="54" customWidth="1"/>
    <col min="10758" max="10759" width="15.7109375" style="54" customWidth="1"/>
    <col min="10760" max="10760" width="18.7109375" style="54" customWidth="1"/>
    <col min="10761" max="10761" width="32.7109375" style="54" customWidth="1"/>
    <col min="10762" max="10762" width="16.7109375" style="54" customWidth="1"/>
    <col min="10763" max="10764" width="20.7109375" style="54" customWidth="1"/>
    <col min="10765" max="10765" width="14.5703125" style="54" customWidth="1"/>
    <col min="10766" max="11008" width="9.140625" style="54"/>
    <col min="11009" max="11009" width="6.7109375" style="54" customWidth="1"/>
    <col min="11010" max="11010" width="2.7109375" style="54" customWidth="1"/>
    <col min="11011" max="11011" width="83.85546875" style="54" customWidth="1"/>
    <col min="11012" max="11012" width="11.42578125" style="54" customWidth="1"/>
    <col min="11013" max="11013" width="8.42578125" style="54" customWidth="1"/>
    <col min="11014" max="11015" width="15.7109375" style="54" customWidth="1"/>
    <col min="11016" max="11016" width="18.7109375" style="54" customWidth="1"/>
    <col min="11017" max="11017" width="32.7109375" style="54" customWidth="1"/>
    <col min="11018" max="11018" width="16.7109375" style="54" customWidth="1"/>
    <col min="11019" max="11020" width="20.7109375" style="54" customWidth="1"/>
    <col min="11021" max="11021" width="14.5703125" style="54" customWidth="1"/>
    <col min="11022" max="11264" width="9.140625" style="54"/>
    <col min="11265" max="11265" width="6.7109375" style="54" customWidth="1"/>
    <col min="11266" max="11266" width="2.7109375" style="54" customWidth="1"/>
    <col min="11267" max="11267" width="83.85546875" style="54" customWidth="1"/>
    <col min="11268" max="11268" width="11.42578125" style="54" customWidth="1"/>
    <col min="11269" max="11269" width="8.42578125" style="54" customWidth="1"/>
    <col min="11270" max="11271" width="15.7109375" style="54" customWidth="1"/>
    <col min="11272" max="11272" width="18.7109375" style="54" customWidth="1"/>
    <col min="11273" max="11273" width="32.7109375" style="54" customWidth="1"/>
    <col min="11274" max="11274" width="16.7109375" style="54" customWidth="1"/>
    <col min="11275" max="11276" width="20.7109375" style="54" customWidth="1"/>
    <col min="11277" max="11277" width="14.5703125" style="54" customWidth="1"/>
    <col min="11278" max="11520" width="9.140625" style="54"/>
    <col min="11521" max="11521" width="6.7109375" style="54" customWidth="1"/>
    <col min="11522" max="11522" width="2.7109375" style="54" customWidth="1"/>
    <col min="11523" max="11523" width="83.85546875" style="54" customWidth="1"/>
    <col min="11524" max="11524" width="11.42578125" style="54" customWidth="1"/>
    <col min="11525" max="11525" width="8.42578125" style="54" customWidth="1"/>
    <col min="11526" max="11527" width="15.7109375" style="54" customWidth="1"/>
    <col min="11528" max="11528" width="18.7109375" style="54" customWidth="1"/>
    <col min="11529" max="11529" width="32.7109375" style="54" customWidth="1"/>
    <col min="11530" max="11530" width="16.7109375" style="54" customWidth="1"/>
    <col min="11531" max="11532" width="20.7109375" style="54" customWidth="1"/>
    <col min="11533" max="11533" width="14.5703125" style="54" customWidth="1"/>
    <col min="11534" max="11776" width="9.140625" style="54"/>
    <col min="11777" max="11777" width="6.7109375" style="54" customWidth="1"/>
    <col min="11778" max="11778" width="2.7109375" style="54" customWidth="1"/>
    <col min="11779" max="11779" width="83.85546875" style="54" customWidth="1"/>
    <col min="11780" max="11780" width="11.42578125" style="54" customWidth="1"/>
    <col min="11781" max="11781" width="8.42578125" style="54" customWidth="1"/>
    <col min="11782" max="11783" width="15.7109375" style="54" customWidth="1"/>
    <col min="11784" max="11784" width="18.7109375" style="54" customWidth="1"/>
    <col min="11785" max="11785" width="32.7109375" style="54" customWidth="1"/>
    <col min="11786" max="11786" width="16.7109375" style="54" customWidth="1"/>
    <col min="11787" max="11788" width="20.7109375" style="54" customWidth="1"/>
    <col min="11789" max="11789" width="14.5703125" style="54" customWidth="1"/>
    <col min="11790" max="12032" width="9.140625" style="54"/>
    <col min="12033" max="12033" width="6.7109375" style="54" customWidth="1"/>
    <col min="12034" max="12034" width="2.7109375" style="54" customWidth="1"/>
    <col min="12035" max="12035" width="83.85546875" style="54" customWidth="1"/>
    <col min="12036" max="12036" width="11.42578125" style="54" customWidth="1"/>
    <col min="12037" max="12037" width="8.42578125" style="54" customWidth="1"/>
    <col min="12038" max="12039" width="15.7109375" style="54" customWidth="1"/>
    <col min="12040" max="12040" width="18.7109375" style="54" customWidth="1"/>
    <col min="12041" max="12041" width="32.7109375" style="54" customWidth="1"/>
    <col min="12042" max="12042" width="16.7109375" style="54" customWidth="1"/>
    <col min="12043" max="12044" width="20.7109375" style="54" customWidth="1"/>
    <col min="12045" max="12045" width="14.5703125" style="54" customWidth="1"/>
    <col min="12046" max="12288" width="9.140625" style="54"/>
    <col min="12289" max="12289" width="6.7109375" style="54" customWidth="1"/>
    <col min="12290" max="12290" width="2.7109375" style="54" customWidth="1"/>
    <col min="12291" max="12291" width="83.85546875" style="54" customWidth="1"/>
    <col min="12292" max="12292" width="11.42578125" style="54" customWidth="1"/>
    <col min="12293" max="12293" width="8.42578125" style="54" customWidth="1"/>
    <col min="12294" max="12295" width="15.7109375" style="54" customWidth="1"/>
    <col min="12296" max="12296" width="18.7109375" style="54" customWidth="1"/>
    <col min="12297" max="12297" width="32.7109375" style="54" customWidth="1"/>
    <col min="12298" max="12298" width="16.7109375" style="54" customWidth="1"/>
    <col min="12299" max="12300" width="20.7109375" style="54" customWidth="1"/>
    <col min="12301" max="12301" width="14.5703125" style="54" customWidth="1"/>
    <col min="12302" max="12544" width="9.140625" style="54"/>
    <col min="12545" max="12545" width="6.7109375" style="54" customWidth="1"/>
    <col min="12546" max="12546" width="2.7109375" style="54" customWidth="1"/>
    <col min="12547" max="12547" width="83.85546875" style="54" customWidth="1"/>
    <col min="12548" max="12548" width="11.42578125" style="54" customWidth="1"/>
    <col min="12549" max="12549" width="8.42578125" style="54" customWidth="1"/>
    <col min="12550" max="12551" width="15.7109375" style="54" customWidth="1"/>
    <col min="12552" max="12552" width="18.7109375" style="54" customWidth="1"/>
    <col min="12553" max="12553" width="32.7109375" style="54" customWidth="1"/>
    <col min="12554" max="12554" width="16.7109375" style="54" customWidth="1"/>
    <col min="12555" max="12556" width="20.7109375" style="54" customWidth="1"/>
    <col min="12557" max="12557" width="14.5703125" style="54" customWidth="1"/>
    <col min="12558" max="12800" width="9.140625" style="54"/>
    <col min="12801" max="12801" width="6.7109375" style="54" customWidth="1"/>
    <col min="12802" max="12802" width="2.7109375" style="54" customWidth="1"/>
    <col min="12803" max="12803" width="83.85546875" style="54" customWidth="1"/>
    <col min="12804" max="12804" width="11.42578125" style="54" customWidth="1"/>
    <col min="12805" max="12805" width="8.42578125" style="54" customWidth="1"/>
    <col min="12806" max="12807" width="15.7109375" style="54" customWidth="1"/>
    <col min="12808" max="12808" width="18.7109375" style="54" customWidth="1"/>
    <col min="12809" max="12809" width="32.7109375" style="54" customWidth="1"/>
    <col min="12810" max="12810" width="16.7109375" style="54" customWidth="1"/>
    <col min="12811" max="12812" width="20.7109375" style="54" customWidth="1"/>
    <col min="12813" max="12813" width="14.5703125" style="54" customWidth="1"/>
    <col min="12814" max="13056" width="9.140625" style="54"/>
    <col min="13057" max="13057" width="6.7109375" style="54" customWidth="1"/>
    <col min="13058" max="13058" width="2.7109375" style="54" customWidth="1"/>
    <col min="13059" max="13059" width="83.85546875" style="54" customWidth="1"/>
    <col min="13060" max="13060" width="11.42578125" style="54" customWidth="1"/>
    <col min="13061" max="13061" width="8.42578125" style="54" customWidth="1"/>
    <col min="13062" max="13063" width="15.7109375" style="54" customWidth="1"/>
    <col min="13064" max="13064" width="18.7109375" style="54" customWidth="1"/>
    <col min="13065" max="13065" width="32.7109375" style="54" customWidth="1"/>
    <col min="13066" max="13066" width="16.7109375" style="54" customWidth="1"/>
    <col min="13067" max="13068" width="20.7109375" style="54" customWidth="1"/>
    <col min="13069" max="13069" width="14.5703125" style="54" customWidth="1"/>
    <col min="13070" max="13312" width="9.140625" style="54"/>
    <col min="13313" max="13313" width="6.7109375" style="54" customWidth="1"/>
    <col min="13314" max="13314" width="2.7109375" style="54" customWidth="1"/>
    <col min="13315" max="13315" width="83.85546875" style="54" customWidth="1"/>
    <col min="13316" max="13316" width="11.42578125" style="54" customWidth="1"/>
    <col min="13317" max="13317" width="8.42578125" style="54" customWidth="1"/>
    <col min="13318" max="13319" width="15.7109375" style="54" customWidth="1"/>
    <col min="13320" max="13320" width="18.7109375" style="54" customWidth="1"/>
    <col min="13321" max="13321" width="32.7109375" style="54" customWidth="1"/>
    <col min="13322" max="13322" width="16.7109375" style="54" customWidth="1"/>
    <col min="13323" max="13324" width="20.7109375" style="54" customWidth="1"/>
    <col min="13325" max="13325" width="14.5703125" style="54" customWidth="1"/>
    <col min="13326" max="13568" width="9.140625" style="54"/>
    <col min="13569" max="13569" width="6.7109375" style="54" customWidth="1"/>
    <col min="13570" max="13570" width="2.7109375" style="54" customWidth="1"/>
    <col min="13571" max="13571" width="83.85546875" style="54" customWidth="1"/>
    <col min="13572" max="13572" width="11.42578125" style="54" customWidth="1"/>
    <col min="13573" max="13573" width="8.42578125" style="54" customWidth="1"/>
    <col min="13574" max="13575" width="15.7109375" style="54" customWidth="1"/>
    <col min="13576" max="13576" width="18.7109375" style="54" customWidth="1"/>
    <col min="13577" max="13577" width="32.7109375" style="54" customWidth="1"/>
    <col min="13578" max="13578" width="16.7109375" style="54" customWidth="1"/>
    <col min="13579" max="13580" width="20.7109375" style="54" customWidth="1"/>
    <col min="13581" max="13581" width="14.5703125" style="54" customWidth="1"/>
    <col min="13582" max="13824" width="9.140625" style="54"/>
    <col min="13825" max="13825" width="6.7109375" style="54" customWidth="1"/>
    <col min="13826" max="13826" width="2.7109375" style="54" customWidth="1"/>
    <col min="13827" max="13827" width="83.85546875" style="54" customWidth="1"/>
    <col min="13828" max="13828" width="11.42578125" style="54" customWidth="1"/>
    <col min="13829" max="13829" width="8.42578125" style="54" customWidth="1"/>
    <col min="13830" max="13831" width="15.7109375" style="54" customWidth="1"/>
    <col min="13832" max="13832" width="18.7109375" style="54" customWidth="1"/>
    <col min="13833" max="13833" width="32.7109375" style="54" customWidth="1"/>
    <col min="13834" max="13834" width="16.7109375" style="54" customWidth="1"/>
    <col min="13835" max="13836" width="20.7109375" style="54" customWidth="1"/>
    <col min="13837" max="13837" width="14.5703125" style="54" customWidth="1"/>
    <col min="13838" max="14080" width="9.140625" style="54"/>
    <col min="14081" max="14081" width="6.7109375" style="54" customWidth="1"/>
    <col min="14082" max="14082" width="2.7109375" style="54" customWidth="1"/>
    <col min="14083" max="14083" width="83.85546875" style="54" customWidth="1"/>
    <col min="14084" max="14084" width="11.42578125" style="54" customWidth="1"/>
    <col min="14085" max="14085" width="8.42578125" style="54" customWidth="1"/>
    <col min="14086" max="14087" width="15.7109375" style="54" customWidth="1"/>
    <col min="14088" max="14088" width="18.7109375" style="54" customWidth="1"/>
    <col min="14089" max="14089" width="32.7109375" style="54" customWidth="1"/>
    <col min="14090" max="14090" width="16.7109375" style="54" customWidth="1"/>
    <col min="14091" max="14092" width="20.7109375" style="54" customWidth="1"/>
    <col min="14093" max="14093" width="14.5703125" style="54" customWidth="1"/>
    <col min="14094" max="14336" width="9.140625" style="54"/>
    <col min="14337" max="14337" width="6.7109375" style="54" customWidth="1"/>
    <col min="14338" max="14338" width="2.7109375" style="54" customWidth="1"/>
    <col min="14339" max="14339" width="83.85546875" style="54" customWidth="1"/>
    <col min="14340" max="14340" width="11.42578125" style="54" customWidth="1"/>
    <col min="14341" max="14341" width="8.42578125" style="54" customWidth="1"/>
    <col min="14342" max="14343" width="15.7109375" style="54" customWidth="1"/>
    <col min="14344" max="14344" width="18.7109375" style="54" customWidth="1"/>
    <col min="14345" max="14345" width="32.7109375" style="54" customWidth="1"/>
    <col min="14346" max="14346" width="16.7109375" style="54" customWidth="1"/>
    <col min="14347" max="14348" width="20.7109375" style="54" customWidth="1"/>
    <col min="14349" max="14349" width="14.5703125" style="54" customWidth="1"/>
    <col min="14350" max="14592" width="9.140625" style="54"/>
    <col min="14593" max="14593" width="6.7109375" style="54" customWidth="1"/>
    <col min="14594" max="14594" width="2.7109375" style="54" customWidth="1"/>
    <col min="14595" max="14595" width="83.85546875" style="54" customWidth="1"/>
    <col min="14596" max="14596" width="11.42578125" style="54" customWidth="1"/>
    <col min="14597" max="14597" width="8.42578125" style="54" customWidth="1"/>
    <col min="14598" max="14599" width="15.7109375" style="54" customWidth="1"/>
    <col min="14600" max="14600" width="18.7109375" style="54" customWidth="1"/>
    <col min="14601" max="14601" width="32.7109375" style="54" customWidth="1"/>
    <col min="14602" max="14602" width="16.7109375" style="54" customWidth="1"/>
    <col min="14603" max="14604" width="20.7109375" style="54" customWidth="1"/>
    <col min="14605" max="14605" width="14.5703125" style="54" customWidth="1"/>
    <col min="14606" max="14848" width="9.140625" style="54"/>
    <col min="14849" max="14849" width="6.7109375" style="54" customWidth="1"/>
    <col min="14850" max="14850" width="2.7109375" style="54" customWidth="1"/>
    <col min="14851" max="14851" width="83.85546875" style="54" customWidth="1"/>
    <col min="14852" max="14852" width="11.42578125" style="54" customWidth="1"/>
    <col min="14853" max="14853" width="8.42578125" style="54" customWidth="1"/>
    <col min="14854" max="14855" width="15.7109375" style="54" customWidth="1"/>
    <col min="14856" max="14856" width="18.7109375" style="54" customWidth="1"/>
    <col min="14857" max="14857" width="32.7109375" style="54" customWidth="1"/>
    <col min="14858" max="14858" width="16.7109375" style="54" customWidth="1"/>
    <col min="14859" max="14860" width="20.7109375" style="54" customWidth="1"/>
    <col min="14861" max="14861" width="14.5703125" style="54" customWidth="1"/>
    <col min="14862" max="15104" width="9.140625" style="54"/>
    <col min="15105" max="15105" width="6.7109375" style="54" customWidth="1"/>
    <col min="15106" max="15106" width="2.7109375" style="54" customWidth="1"/>
    <col min="15107" max="15107" width="83.85546875" style="54" customWidth="1"/>
    <col min="15108" max="15108" width="11.42578125" style="54" customWidth="1"/>
    <col min="15109" max="15109" width="8.42578125" style="54" customWidth="1"/>
    <col min="15110" max="15111" width="15.7109375" style="54" customWidth="1"/>
    <col min="15112" max="15112" width="18.7109375" style="54" customWidth="1"/>
    <col min="15113" max="15113" width="32.7109375" style="54" customWidth="1"/>
    <col min="15114" max="15114" width="16.7109375" style="54" customWidth="1"/>
    <col min="15115" max="15116" width="20.7109375" style="54" customWidth="1"/>
    <col min="15117" max="15117" width="14.5703125" style="54" customWidth="1"/>
    <col min="15118" max="15360" width="9.140625" style="54"/>
    <col min="15361" max="15361" width="6.7109375" style="54" customWidth="1"/>
    <col min="15362" max="15362" width="2.7109375" style="54" customWidth="1"/>
    <col min="15363" max="15363" width="83.85546875" style="54" customWidth="1"/>
    <col min="15364" max="15364" width="11.42578125" style="54" customWidth="1"/>
    <col min="15365" max="15365" width="8.42578125" style="54" customWidth="1"/>
    <col min="15366" max="15367" width="15.7109375" style="54" customWidth="1"/>
    <col min="15368" max="15368" width="18.7109375" style="54" customWidth="1"/>
    <col min="15369" max="15369" width="32.7109375" style="54" customWidth="1"/>
    <col min="15370" max="15370" width="16.7109375" style="54" customWidth="1"/>
    <col min="15371" max="15372" width="20.7109375" style="54" customWidth="1"/>
    <col min="15373" max="15373" width="14.5703125" style="54" customWidth="1"/>
    <col min="15374" max="15616" width="9.140625" style="54"/>
    <col min="15617" max="15617" width="6.7109375" style="54" customWidth="1"/>
    <col min="15618" max="15618" width="2.7109375" style="54" customWidth="1"/>
    <col min="15619" max="15619" width="83.85546875" style="54" customWidth="1"/>
    <col min="15620" max="15620" width="11.42578125" style="54" customWidth="1"/>
    <col min="15621" max="15621" width="8.42578125" style="54" customWidth="1"/>
    <col min="15622" max="15623" width="15.7109375" style="54" customWidth="1"/>
    <col min="15624" max="15624" width="18.7109375" style="54" customWidth="1"/>
    <col min="15625" max="15625" width="32.7109375" style="54" customWidth="1"/>
    <col min="15626" max="15626" width="16.7109375" style="54" customWidth="1"/>
    <col min="15627" max="15628" width="20.7109375" style="54" customWidth="1"/>
    <col min="15629" max="15629" width="14.5703125" style="54" customWidth="1"/>
    <col min="15630" max="15872" width="9.140625" style="54"/>
    <col min="15873" max="15873" width="6.7109375" style="54" customWidth="1"/>
    <col min="15874" max="15874" width="2.7109375" style="54" customWidth="1"/>
    <col min="15875" max="15875" width="83.85546875" style="54" customWidth="1"/>
    <col min="15876" max="15876" width="11.42578125" style="54" customWidth="1"/>
    <col min="15877" max="15877" width="8.42578125" style="54" customWidth="1"/>
    <col min="15878" max="15879" width="15.7109375" style="54" customWidth="1"/>
    <col min="15880" max="15880" width="18.7109375" style="54" customWidth="1"/>
    <col min="15881" max="15881" width="32.7109375" style="54" customWidth="1"/>
    <col min="15882" max="15882" width="16.7109375" style="54" customWidth="1"/>
    <col min="15883" max="15884" width="20.7109375" style="54" customWidth="1"/>
    <col min="15885" max="15885" width="14.5703125" style="54" customWidth="1"/>
    <col min="15886" max="16128" width="9.140625" style="54"/>
    <col min="16129" max="16129" width="6.7109375" style="54" customWidth="1"/>
    <col min="16130" max="16130" width="2.7109375" style="54" customWidth="1"/>
    <col min="16131" max="16131" width="83.85546875" style="54" customWidth="1"/>
    <col min="16132" max="16132" width="11.42578125" style="54" customWidth="1"/>
    <col min="16133" max="16133" width="8.42578125" style="54" customWidth="1"/>
    <col min="16134" max="16135" width="15.7109375" style="54" customWidth="1"/>
    <col min="16136" max="16136" width="18.7109375" style="54" customWidth="1"/>
    <col min="16137" max="16137" width="32.7109375" style="54" customWidth="1"/>
    <col min="16138" max="16138" width="16.7109375" style="54" customWidth="1"/>
    <col min="16139" max="16140" width="20.7109375" style="54" customWidth="1"/>
    <col min="16141" max="16141" width="14.5703125" style="54" customWidth="1"/>
    <col min="16142" max="16384" width="9.140625" style="54"/>
  </cols>
  <sheetData>
    <row r="1" spans="1:17" s="1" customFormat="1" ht="24.95" customHeight="1" x14ac:dyDescent="0.2">
      <c r="A1" s="401"/>
      <c r="B1" s="401"/>
      <c r="C1" s="49"/>
      <c r="D1" s="50"/>
      <c r="E1" s="50"/>
      <c r="F1" s="50"/>
      <c r="G1" s="50"/>
      <c r="H1" s="111"/>
      <c r="I1" s="51" t="s">
        <v>66</v>
      </c>
      <c r="J1" s="52"/>
      <c r="K1" s="11"/>
      <c r="L1" s="53"/>
    </row>
    <row r="2" spans="1:17" s="1" customFormat="1" ht="24.95" customHeight="1" x14ac:dyDescent="0.2">
      <c r="A2" s="402" t="s">
        <v>67</v>
      </c>
      <c r="B2" s="402"/>
      <c r="C2" s="402"/>
      <c r="D2" s="402"/>
      <c r="E2" s="402"/>
      <c r="F2" s="402"/>
      <c r="G2" s="402"/>
      <c r="H2" s="402"/>
      <c r="I2" s="402"/>
      <c r="J2" s="52"/>
      <c r="K2" s="11"/>
      <c r="L2" s="53"/>
    </row>
    <row r="3" spans="1:17" s="1" customFormat="1" ht="24.95" customHeight="1" x14ac:dyDescent="0.2">
      <c r="A3" s="403" t="str">
        <f>'ปร5ข.'!A3</f>
        <v xml:space="preserve">  กลุ่มงาน/งานก่อสร้าง งานครุภัณฑ์จัดซื้อ</v>
      </c>
      <c r="B3" s="403"/>
      <c r="C3" s="403"/>
      <c r="D3" s="403"/>
      <c r="E3" s="403"/>
      <c r="F3" s="403"/>
      <c r="G3" s="403"/>
      <c r="H3" s="403"/>
      <c r="I3" s="403"/>
      <c r="J3" s="52"/>
      <c r="K3" s="11"/>
      <c r="L3" s="53"/>
    </row>
    <row r="4" spans="1:17" s="1" customFormat="1" ht="24.95" customHeight="1" x14ac:dyDescent="0.2">
      <c r="A4" s="400" t="str">
        <f>'ปร5ข.'!A4</f>
        <v xml:space="preserve">  ชื่อโครงการ/งานก่อสร้าง โครงการปรับปรุงห้องน้ำ หอผู้ป่วยพิเศษและห้องน้ำอื่นของอาคารเพชรรัตน์ จำนวน 149 ห้อง</v>
      </c>
      <c r="B4" s="400"/>
      <c r="C4" s="400"/>
      <c r="D4" s="400"/>
      <c r="E4" s="400"/>
      <c r="F4" s="400"/>
      <c r="G4" s="400"/>
      <c r="H4" s="400"/>
      <c r="I4" s="400"/>
      <c r="J4" s="52"/>
      <c r="K4" s="11"/>
      <c r="L4" s="53"/>
    </row>
    <row r="5" spans="1:17" s="1" customFormat="1" ht="24.95" customHeight="1" x14ac:dyDescent="0.2">
      <c r="A5" s="400" t="str">
        <f>'ปร5ข.'!A5</f>
        <v xml:space="preserve">  สถานที่ก่อสร้าง/งาน  อาคารเพชรัตน์</v>
      </c>
      <c r="B5" s="400"/>
      <c r="C5" s="400"/>
      <c r="D5" s="400"/>
      <c r="E5" s="400"/>
      <c r="F5" s="400"/>
      <c r="G5" s="400"/>
      <c r="H5" s="400"/>
      <c r="I5" s="400"/>
      <c r="J5" s="52"/>
      <c r="K5" s="11"/>
      <c r="L5" s="53"/>
    </row>
    <row r="6" spans="1:17" s="1" customFormat="1" ht="24.95" customHeight="1" x14ac:dyDescent="0.2">
      <c r="A6" s="400" t="str">
        <f>'ปร5ก-1'!A7:G7</f>
        <v xml:space="preserve">  หน่วยงานเจ้าของโครงการ/หน่วย  คณะแพทยาศาสตร์วชิรพยาบาล  มหาวิทยาลัยนวมินทราธิราช</v>
      </c>
      <c r="B6" s="400"/>
      <c r="C6" s="400"/>
      <c r="D6" s="400"/>
      <c r="E6" s="400"/>
      <c r="F6" s="400"/>
      <c r="G6" s="400"/>
      <c r="H6" s="400"/>
      <c r="I6" s="400"/>
      <c r="J6" s="52"/>
      <c r="K6" s="11"/>
      <c r="L6" s="53"/>
    </row>
    <row r="7" spans="1:17" s="1" customFormat="1" ht="24.95" customHeight="1" x14ac:dyDescent="0.2">
      <c r="A7" s="400" t="str">
        <f>'[6]ปร4(ก)'!A7</f>
        <v xml:space="preserve">  คำนวณราคากลางโดย   ฝ่ายวิศวกรรมบริการ  </v>
      </c>
      <c r="B7" s="400"/>
      <c r="C7" s="400"/>
      <c r="D7" s="400"/>
      <c r="E7" s="400"/>
      <c r="F7" s="400"/>
      <c r="G7" s="400"/>
      <c r="H7" s="400"/>
      <c r="I7" s="400"/>
      <c r="J7" s="52"/>
      <c r="K7" s="11"/>
      <c r="L7" s="53"/>
    </row>
    <row r="8" spans="1:17" ht="24.95" customHeight="1" x14ac:dyDescent="0.2">
      <c r="A8" s="405" t="str">
        <f>'[6]ปร5ก-1'!A10</f>
        <v xml:space="preserve">หน่วย : บาท </v>
      </c>
      <c r="B8" s="405"/>
      <c r="C8" s="405"/>
      <c r="D8" s="405"/>
      <c r="E8" s="405"/>
      <c r="F8" s="405"/>
      <c r="G8" s="405"/>
      <c r="H8" s="405"/>
      <c r="I8" s="405"/>
    </row>
    <row r="9" spans="1:17" ht="24.95" customHeight="1" x14ac:dyDescent="0.2">
      <c r="A9" s="406" t="s">
        <v>11</v>
      </c>
      <c r="B9" s="408" t="s">
        <v>21</v>
      </c>
      <c r="C9" s="409"/>
      <c r="D9" s="410" t="s">
        <v>7</v>
      </c>
      <c r="E9" s="410" t="s">
        <v>1</v>
      </c>
      <c r="F9" s="412" t="s">
        <v>39</v>
      </c>
      <c r="G9" s="412"/>
      <c r="H9" s="413" t="s">
        <v>3</v>
      </c>
      <c r="I9" s="415" t="s">
        <v>4</v>
      </c>
    </row>
    <row r="10" spans="1:17" ht="24.95" customHeight="1" x14ac:dyDescent="0.5">
      <c r="A10" s="407"/>
      <c r="B10" s="408"/>
      <c r="C10" s="409"/>
      <c r="D10" s="411"/>
      <c r="E10" s="411"/>
      <c r="F10" s="48" t="s">
        <v>14</v>
      </c>
      <c r="G10" s="48" t="s">
        <v>5</v>
      </c>
      <c r="H10" s="414"/>
      <c r="I10" s="415"/>
    </row>
    <row r="11" spans="1:17" ht="24.95" customHeight="1" x14ac:dyDescent="0.2">
      <c r="A11" s="63"/>
      <c r="B11" s="64"/>
      <c r="C11" s="65" t="s">
        <v>68</v>
      </c>
      <c r="D11" s="66"/>
      <c r="E11" s="67"/>
      <c r="F11" s="68"/>
      <c r="G11" s="69"/>
      <c r="H11" s="112"/>
      <c r="I11" s="70"/>
      <c r="J11" s="13"/>
      <c r="K11" s="14"/>
      <c r="L11" s="15"/>
      <c r="M11" s="16"/>
      <c r="N11" s="17"/>
      <c r="O11" s="17"/>
      <c r="P11" s="18"/>
      <c r="Q11" s="17"/>
    </row>
    <row r="12" spans="1:17" ht="24.95" customHeight="1" x14ac:dyDescent="0.2">
      <c r="A12" s="2">
        <v>1</v>
      </c>
      <c r="B12" s="4"/>
      <c r="C12" s="6"/>
      <c r="D12" s="3"/>
      <c r="E12" s="5"/>
      <c r="F12" s="72"/>
      <c r="G12" s="72"/>
      <c r="H12" s="113"/>
      <c r="I12" s="71"/>
      <c r="J12" s="13"/>
      <c r="K12" s="14"/>
      <c r="L12" s="19"/>
      <c r="M12" s="16"/>
      <c r="N12" s="17"/>
      <c r="O12" s="17"/>
      <c r="P12" s="18"/>
      <c r="Q12" s="17"/>
    </row>
    <row r="13" spans="1:17" ht="24.95" customHeight="1" x14ac:dyDescent="0.2">
      <c r="A13" s="2">
        <v>2</v>
      </c>
      <c r="B13" s="4"/>
      <c r="C13" s="6"/>
      <c r="D13" s="3"/>
      <c r="E13" s="5"/>
      <c r="F13" s="5"/>
      <c r="G13" s="72"/>
      <c r="H13" s="113"/>
      <c r="I13" s="71"/>
      <c r="J13" s="13"/>
      <c r="K13" s="14"/>
      <c r="L13" s="19"/>
      <c r="M13" s="16"/>
      <c r="N13" s="17"/>
      <c r="O13" s="17"/>
      <c r="P13" s="18"/>
      <c r="Q13" s="17"/>
    </row>
    <row r="14" spans="1:17" ht="24.95" customHeight="1" x14ac:dyDescent="0.2">
      <c r="A14" s="2"/>
      <c r="B14" s="4"/>
      <c r="C14" s="6"/>
      <c r="D14" s="3"/>
      <c r="E14" s="5"/>
      <c r="F14" s="5"/>
      <c r="G14" s="72"/>
      <c r="H14" s="113"/>
      <c r="I14" s="71"/>
      <c r="J14" s="13"/>
      <c r="K14" s="14"/>
      <c r="L14" s="19"/>
      <c r="M14" s="16"/>
      <c r="N14" s="17"/>
      <c r="O14" s="17"/>
      <c r="P14" s="18"/>
      <c r="Q14" s="17"/>
    </row>
    <row r="15" spans="1:17" ht="24.95" customHeight="1" x14ac:dyDescent="0.2">
      <c r="A15" s="2"/>
      <c r="B15" s="4"/>
      <c r="C15" s="6"/>
      <c r="D15" s="3"/>
      <c r="E15" s="5"/>
      <c r="F15" s="5"/>
      <c r="G15" s="72"/>
      <c r="H15" s="113"/>
      <c r="I15" s="71"/>
      <c r="J15" s="13"/>
      <c r="K15" s="14"/>
      <c r="L15" s="19"/>
      <c r="M15" s="16"/>
      <c r="N15" s="17"/>
      <c r="O15" s="17"/>
      <c r="P15" s="18"/>
      <c r="Q15" s="17"/>
    </row>
    <row r="16" spans="1:17" ht="24.95" customHeight="1" x14ac:dyDescent="0.2">
      <c r="A16" s="2"/>
      <c r="B16" s="4"/>
      <c r="C16" s="6"/>
      <c r="D16" s="3"/>
      <c r="E16" s="5"/>
      <c r="F16" s="5"/>
      <c r="G16" s="72"/>
      <c r="H16" s="113"/>
      <c r="I16" s="71"/>
      <c r="J16" s="13"/>
      <c r="K16" s="14"/>
      <c r="L16" s="19"/>
      <c r="M16" s="16"/>
      <c r="N16" s="17"/>
      <c r="O16" s="17"/>
      <c r="P16" s="18"/>
      <c r="Q16" s="17"/>
    </row>
    <row r="17" spans="1:271" ht="24.95" customHeight="1" x14ac:dyDescent="0.2">
      <c r="A17" s="2"/>
      <c r="B17" s="4"/>
      <c r="C17" s="6"/>
      <c r="D17" s="3"/>
      <c r="E17" s="5"/>
      <c r="F17" s="5"/>
      <c r="G17" s="72"/>
      <c r="H17" s="113"/>
      <c r="I17" s="71"/>
      <c r="J17" s="13"/>
      <c r="K17" s="14"/>
      <c r="L17" s="15"/>
      <c r="M17" s="16"/>
      <c r="N17" s="17"/>
      <c r="O17" s="17"/>
      <c r="P17" s="18"/>
      <c r="Q17" s="17"/>
    </row>
    <row r="18" spans="1:271" ht="24.95" customHeight="1" x14ac:dyDescent="0.2">
      <c r="A18" s="2"/>
      <c r="B18" s="4"/>
      <c r="C18" s="6"/>
      <c r="D18" s="3"/>
      <c r="E18" s="5"/>
      <c r="F18" s="5"/>
      <c r="G18" s="72"/>
      <c r="H18" s="113"/>
      <c r="I18" s="71"/>
      <c r="J18" s="13"/>
      <c r="K18" s="14"/>
      <c r="L18" s="15"/>
      <c r="M18" s="16"/>
      <c r="N18" s="17"/>
      <c r="O18" s="17"/>
      <c r="P18" s="18"/>
      <c r="Q18" s="17"/>
    </row>
    <row r="19" spans="1:271" s="122" customFormat="1" ht="24.95" customHeight="1" x14ac:dyDescent="0.2">
      <c r="A19" s="7"/>
      <c r="B19" s="117"/>
      <c r="C19" s="118"/>
      <c r="D19" s="9"/>
      <c r="E19" s="8"/>
      <c r="F19" s="8"/>
      <c r="G19" s="119"/>
      <c r="H19" s="120"/>
      <c r="I19" s="121"/>
      <c r="J19" s="13"/>
      <c r="K19" s="14"/>
      <c r="L19" s="15"/>
      <c r="M19" s="16"/>
      <c r="N19" s="17"/>
      <c r="O19" s="17"/>
      <c r="P19" s="18"/>
      <c r="Q19" s="17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  <c r="IL19" s="54"/>
      <c r="IM19" s="54"/>
      <c r="IN19" s="54"/>
      <c r="IO19" s="54"/>
      <c r="IP19" s="54"/>
      <c r="IQ19" s="54"/>
      <c r="IR19" s="54"/>
      <c r="IS19" s="54"/>
      <c r="IT19" s="54"/>
      <c r="IU19" s="54"/>
      <c r="IV19" s="54"/>
      <c r="IW19" s="54"/>
      <c r="IX19" s="54"/>
      <c r="IY19" s="54"/>
      <c r="IZ19" s="54"/>
      <c r="JA19" s="54"/>
      <c r="JB19" s="54"/>
      <c r="JC19" s="54"/>
      <c r="JD19" s="54"/>
      <c r="JE19" s="54"/>
      <c r="JF19" s="54"/>
      <c r="JG19" s="54"/>
      <c r="JH19" s="54"/>
      <c r="JI19" s="54"/>
      <c r="JJ19" s="54"/>
      <c r="JK19" s="54"/>
    </row>
    <row r="20" spans="1:271" ht="24.95" customHeight="1" x14ac:dyDescent="0.2">
      <c r="A20" s="215"/>
      <c r="B20" s="216"/>
      <c r="C20" s="123" t="s">
        <v>3</v>
      </c>
      <c r="D20" s="217"/>
      <c r="E20" s="218"/>
      <c r="F20" s="218"/>
      <c r="G20" s="219"/>
      <c r="H20" s="220">
        <f>SUM(H12:H19)</f>
        <v>0</v>
      </c>
      <c r="I20" s="221"/>
      <c r="J20" s="13"/>
      <c r="K20" s="14"/>
      <c r="L20" s="15"/>
      <c r="M20" s="16"/>
      <c r="N20" s="57"/>
      <c r="O20" s="57"/>
      <c r="P20" s="58"/>
      <c r="Q20" s="57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</row>
    <row r="21" spans="1:271" ht="24.95" customHeight="1" x14ac:dyDescent="0.2">
      <c r="A21" s="222"/>
      <c r="B21" s="223"/>
      <c r="C21" s="224" t="s">
        <v>96</v>
      </c>
      <c r="D21" s="225"/>
      <c r="E21" s="226"/>
      <c r="F21" s="227"/>
      <c r="G21" s="228"/>
      <c r="H21" s="116" t="e">
        <f>SUM(H20,#REF!)</f>
        <v>#REF!</v>
      </c>
      <c r="I21" s="229"/>
      <c r="J21" s="13"/>
      <c r="K21" s="14"/>
      <c r="L21" s="15"/>
      <c r="M21" s="16"/>
      <c r="N21" s="17"/>
      <c r="O21" s="17"/>
      <c r="P21" s="18"/>
      <c r="Q21" s="17"/>
    </row>
    <row r="22" spans="1:271" ht="24.95" customHeight="1" x14ac:dyDescent="0.2">
      <c r="C22" s="269" t="s">
        <v>649</v>
      </c>
      <c r="D22" s="404" t="s">
        <v>650</v>
      </c>
      <c r="E22" s="404"/>
      <c r="F22" s="404"/>
      <c r="G22" s="404"/>
      <c r="H22" s="404"/>
      <c r="I22" s="404"/>
      <c r="J22" s="13"/>
      <c r="K22" s="14"/>
      <c r="L22" s="15"/>
      <c r="M22" s="16"/>
      <c r="N22" s="17"/>
      <c r="O22" s="17"/>
      <c r="P22" s="18"/>
      <c r="Q22" s="17"/>
    </row>
    <row r="23" spans="1:271" ht="24.95" customHeight="1" x14ac:dyDescent="0.2">
      <c r="J23" s="13"/>
      <c r="K23" s="14"/>
      <c r="L23" s="15"/>
      <c r="M23" s="16"/>
      <c r="N23" s="17"/>
      <c r="O23" s="17"/>
      <c r="P23" s="18"/>
      <c r="Q23" s="17"/>
    </row>
    <row r="24" spans="1:271" ht="24.95" customHeight="1" x14ac:dyDescent="0.2">
      <c r="J24" s="13"/>
      <c r="K24" s="14"/>
      <c r="L24" s="15"/>
      <c r="M24" s="16"/>
      <c r="N24" s="17"/>
      <c r="O24" s="17"/>
      <c r="P24" s="18"/>
      <c r="Q24" s="17"/>
    </row>
    <row r="25" spans="1:271" ht="24.95" customHeight="1" x14ac:dyDescent="0.2">
      <c r="J25" s="13"/>
      <c r="K25" s="14"/>
      <c r="L25" s="15"/>
      <c r="M25" s="16"/>
      <c r="N25" s="17"/>
      <c r="O25" s="17"/>
      <c r="P25" s="18"/>
      <c r="Q25" s="17"/>
    </row>
    <row r="26" spans="1:271" ht="24.95" customHeight="1" x14ac:dyDescent="0.2">
      <c r="J26" s="13"/>
      <c r="K26" s="14"/>
      <c r="L26" s="15"/>
      <c r="M26" s="16"/>
      <c r="N26" s="17"/>
      <c r="O26" s="17"/>
      <c r="P26" s="18"/>
      <c r="Q26" s="17"/>
    </row>
    <row r="27" spans="1:271" ht="24.95" customHeight="1" x14ac:dyDescent="0.2">
      <c r="J27" s="13"/>
      <c r="K27" s="14"/>
      <c r="L27" s="15"/>
      <c r="M27" s="16"/>
      <c r="N27" s="17"/>
      <c r="O27" s="17"/>
      <c r="P27" s="18"/>
      <c r="Q27" s="17"/>
    </row>
    <row r="28" spans="1:271" ht="24.95" customHeight="1" x14ac:dyDescent="0.2">
      <c r="J28" s="13"/>
      <c r="K28" s="14"/>
      <c r="L28" s="15"/>
      <c r="M28" s="16"/>
      <c r="N28" s="17"/>
      <c r="O28" s="17"/>
      <c r="P28" s="18"/>
      <c r="Q28" s="17"/>
    </row>
    <row r="29" spans="1:271" s="122" customFormat="1" ht="24.95" customHeight="1" x14ac:dyDescent="0.2">
      <c r="A29" s="54"/>
      <c r="B29" s="54"/>
      <c r="C29" s="54"/>
      <c r="D29" s="59"/>
      <c r="E29" s="59"/>
      <c r="F29" s="60"/>
      <c r="G29" s="60"/>
      <c r="H29" s="114"/>
      <c r="I29" s="60"/>
      <c r="J29" s="13"/>
      <c r="K29" s="14"/>
      <c r="L29" s="15"/>
      <c r="M29" s="16"/>
      <c r="N29" s="17"/>
      <c r="O29" s="17"/>
      <c r="P29" s="18"/>
      <c r="Q29" s="17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  <c r="IU29" s="54"/>
      <c r="IV29" s="54"/>
      <c r="IW29" s="54"/>
      <c r="IX29" s="54"/>
      <c r="IY29" s="54"/>
      <c r="IZ29" s="54"/>
      <c r="JA29" s="54"/>
      <c r="JB29" s="54"/>
      <c r="JC29" s="54"/>
      <c r="JD29" s="54"/>
      <c r="JE29" s="54"/>
      <c r="JF29" s="54"/>
      <c r="JG29" s="54"/>
      <c r="JH29" s="54"/>
      <c r="JI29" s="54"/>
      <c r="JJ29" s="54"/>
      <c r="JK29" s="54"/>
    </row>
    <row r="30" spans="1:271" s="115" customFormat="1" ht="24.95" customHeight="1" x14ac:dyDescent="0.2">
      <c r="A30" s="54"/>
      <c r="B30" s="54"/>
      <c r="C30" s="54"/>
      <c r="D30" s="61"/>
      <c r="E30" s="61"/>
      <c r="F30" s="62"/>
      <c r="G30" s="62"/>
      <c r="H30" s="114"/>
      <c r="I30" s="60"/>
      <c r="J30" s="13"/>
      <c r="K30" s="14"/>
      <c r="L30" s="15"/>
      <c r="M30" s="16"/>
      <c r="N30" s="17"/>
      <c r="O30" s="17"/>
      <c r="P30" s="18"/>
      <c r="Q30" s="17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  <c r="IR30" s="54"/>
      <c r="IS30" s="54"/>
      <c r="IT30" s="54"/>
      <c r="IU30" s="54"/>
      <c r="IV30" s="54"/>
      <c r="IW30" s="54"/>
      <c r="IX30" s="54"/>
      <c r="IY30" s="54"/>
      <c r="IZ30" s="54"/>
      <c r="JA30" s="54"/>
      <c r="JB30" s="54"/>
      <c r="JC30" s="54"/>
      <c r="JD30" s="54"/>
      <c r="JE30" s="54"/>
      <c r="JF30" s="54"/>
      <c r="JG30" s="54"/>
      <c r="JH30" s="54"/>
      <c r="JI30" s="54"/>
      <c r="JJ30" s="54"/>
      <c r="JK30" s="54"/>
    </row>
    <row r="31" spans="1:271" ht="24.95" customHeight="1" x14ac:dyDescent="0.2">
      <c r="J31" s="13"/>
      <c r="K31" s="14"/>
      <c r="L31" s="15"/>
      <c r="M31" s="16"/>
      <c r="N31" s="17"/>
      <c r="O31" s="17"/>
      <c r="P31" s="18"/>
      <c r="Q31" s="17"/>
    </row>
    <row r="32" spans="1:271" ht="24.95" customHeight="1" x14ac:dyDescent="0.2">
      <c r="J32" s="13"/>
      <c r="K32" s="14"/>
      <c r="L32" s="15"/>
      <c r="M32" s="16"/>
      <c r="N32" s="17"/>
      <c r="O32" s="17"/>
      <c r="P32" s="18"/>
      <c r="Q32" s="17"/>
    </row>
    <row r="33" spans="10:17" ht="24.95" customHeight="1" x14ac:dyDescent="0.2">
      <c r="J33" s="13"/>
      <c r="K33" s="14"/>
      <c r="L33" s="15"/>
      <c r="M33" s="16"/>
      <c r="N33" s="17"/>
      <c r="O33" s="17"/>
      <c r="P33" s="18"/>
      <c r="Q33" s="17"/>
    </row>
    <row r="34" spans="10:17" ht="24.95" customHeight="1" x14ac:dyDescent="0.2">
      <c r="J34" s="13"/>
      <c r="K34" s="14"/>
      <c r="L34" s="15"/>
      <c r="M34" s="16"/>
      <c r="N34" s="17"/>
      <c r="O34" s="17"/>
      <c r="P34" s="18"/>
      <c r="Q34" s="17"/>
    </row>
    <row r="35" spans="10:17" ht="24.95" customHeight="1" x14ac:dyDescent="0.2">
      <c r="J35" s="13"/>
      <c r="K35" s="14"/>
      <c r="L35" s="15"/>
      <c r="M35" s="16"/>
      <c r="N35" s="17"/>
      <c r="O35" s="17"/>
      <c r="P35" s="18"/>
      <c r="Q35" s="17"/>
    </row>
    <row r="36" spans="10:17" ht="24.95" customHeight="1" x14ac:dyDescent="0.2">
      <c r="J36" s="52"/>
      <c r="L36" s="55"/>
      <c r="M36" s="56"/>
      <c r="N36" s="17"/>
      <c r="O36" s="17"/>
      <c r="P36" s="18"/>
      <c r="Q36" s="17"/>
    </row>
    <row r="37" spans="10:17" ht="24.95" customHeight="1" x14ac:dyDescent="0.2">
      <c r="J37" s="13"/>
      <c r="K37" s="14"/>
      <c r="L37" s="15"/>
      <c r="M37" s="16"/>
      <c r="N37" s="17"/>
      <c r="O37" s="17"/>
      <c r="P37" s="18"/>
      <c r="Q37" s="17"/>
    </row>
    <row r="38" spans="10:17" ht="24.95" customHeight="1" x14ac:dyDescent="0.2">
      <c r="J38" s="13"/>
      <c r="K38" s="14"/>
      <c r="L38" s="15"/>
      <c r="M38" s="16"/>
      <c r="N38" s="17"/>
      <c r="O38" s="17"/>
      <c r="P38" s="18"/>
      <c r="Q38" s="17"/>
    </row>
    <row r="39" spans="10:17" ht="24.95" customHeight="1" x14ac:dyDescent="0.2">
      <c r="J39" s="13"/>
      <c r="K39" s="14"/>
      <c r="L39" s="15"/>
      <c r="N39" s="17"/>
      <c r="O39" s="17"/>
      <c r="P39" s="18"/>
      <c r="Q39" s="17"/>
    </row>
    <row r="40" spans="10:17" ht="24.95" customHeight="1" x14ac:dyDescent="0.2">
      <c r="J40" s="13"/>
      <c r="K40" s="14"/>
      <c r="L40" s="19"/>
      <c r="N40" s="17"/>
      <c r="O40" s="17"/>
      <c r="P40" s="18"/>
      <c r="Q40" s="17"/>
    </row>
    <row r="41" spans="10:17" ht="24.95" customHeight="1" x14ac:dyDescent="0.2">
      <c r="J41" s="13"/>
      <c r="K41" s="14"/>
      <c r="L41" s="19"/>
      <c r="N41" s="17"/>
      <c r="O41" s="17"/>
      <c r="P41" s="18"/>
      <c r="Q41" s="17"/>
    </row>
    <row r="42" spans="10:17" ht="24.95" customHeight="1" x14ac:dyDescent="0.2">
      <c r="J42" s="13"/>
      <c r="K42" s="14"/>
      <c r="L42" s="19"/>
      <c r="N42" s="17"/>
      <c r="O42" s="17"/>
      <c r="P42" s="18"/>
      <c r="Q42" s="17"/>
    </row>
    <row r="43" spans="10:17" ht="24.95" customHeight="1" x14ac:dyDescent="0.2">
      <c r="J43" s="13"/>
      <c r="K43" s="14"/>
      <c r="L43" s="19"/>
      <c r="N43" s="17"/>
      <c r="O43" s="17"/>
      <c r="P43" s="18"/>
      <c r="Q43" s="17"/>
    </row>
    <row r="44" spans="10:17" ht="24.95" customHeight="1" x14ac:dyDescent="0.2">
      <c r="J44" s="13"/>
      <c r="K44" s="14"/>
      <c r="L44" s="19"/>
      <c r="N44" s="17"/>
      <c r="O44" s="17"/>
      <c r="P44" s="18"/>
      <c r="Q44" s="17"/>
    </row>
    <row r="45" spans="10:17" ht="24.95" customHeight="1" x14ac:dyDescent="0.2">
      <c r="J45" s="13"/>
      <c r="K45" s="14"/>
      <c r="L45" s="19"/>
      <c r="N45" s="17"/>
      <c r="O45" s="17"/>
      <c r="P45" s="18"/>
      <c r="Q45" s="17"/>
    </row>
    <row r="46" spans="10:17" ht="24.95" customHeight="1" x14ac:dyDescent="0.2">
      <c r="J46" s="13"/>
      <c r="K46" s="14"/>
      <c r="L46" s="19"/>
      <c r="N46" s="17"/>
      <c r="O46" s="17"/>
      <c r="P46" s="18"/>
      <c r="Q46" s="17"/>
    </row>
    <row r="47" spans="10:17" ht="24.95" customHeight="1" x14ac:dyDescent="0.2">
      <c r="J47" s="13"/>
      <c r="K47" s="14"/>
      <c r="L47" s="19"/>
      <c r="N47" s="17"/>
      <c r="O47" s="17"/>
      <c r="P47" s="18"/>
      <c r="Q47" s="17"/>
    </row>
    <row r="48" spans="10:17" ht="24.95" customHeight="1" x14ac:dyDescent="0.2">
      <c r="J48" s="13"/>
      <c r="K48" s="14"/>
      <c r="L48" s="19"/>
      <c r="N48" s="17"/>
      <c r="O48" s="17"/>
      <c r="P48" s="18"/>
      <c r="Q48" s="17"/>
    </row>
    <row r="49" spans="1:17" ht="24.95" customHeight="1" x14ac:dyDescent="0.2">
      <c r="J49" s="13"/>
      <c r="K49" s="14"/>
      <c r="L49" s="19"/>
      <c r="N49" s="17"/>
      <c r="O49" s="17"/>
      <c r="P49" s="18"/>
      <c r="Q49" s="17"/>
    </row>
    <row r="50" spans="1:17" ht="24.95" customHeight="1" x14ac:dyDescent="0.2">
      <c r="J50" s="13"/>
      <c r="K50" s="14"/>
      <c r="L50" s="19"/>
      <c r="N50" s="17"/>
      <c r="O50" s="17"/>
      <c r="P50" s="18"/>
      <c r="Q50" s="17"/>
    </row>
    <row r="51" spans="1:17" s="1" customFormat="1" ht="24.95" customHeight="1" x14ac:dyDescent="0.2">
      <c r="A51" s="54"/>
      <c r="B51" s="54"/>
      <c r="C51" s="54"/>
      <c r="D51" s="59"/>
      <c r="E51" s="59"/>
      <c r="F51" s="60"/>
      <c r="G51" s="60"/>
      <c r="H51" s="114"/>
      <c r="I51" s="60"/>
      <c r="J51" s="13"/>
      <c r="K51" s="14"/>
      <c r="L51" s="19"/>
      <c r="M51" s="54"/>
      <c r="N51" s="57"/>
      <c r="O51" s="57"/>
      <c r="P51" s="58"/>
      <c r="Q51" s="57"/>
    </row>
    <row r="52" spans="1:17" ht="24.95" customHeight="1" x14ac:dyDescent="0.2">
      <c r="J52" s="13"/>
      <c r="K52" s="14"/>
      <c r="L52" s="15"/>
      <c r="N52" s="17"/>
      <c r="O52" s="17"/>
      <c r="P52" s="18"/>
      <c r="Q52" s="17"/>
    </row>
    <row r="53" spans="1:17" ht="24.95" customHeight="1" x14ac:dyDescent="0.2">
      <c r="J53" s="13"/>
      <c r="K53" s="14"/>
      <c r="L53" s="15"/>
      <c r="N53" s="17"/>
      <c r="O53" s="17"/>
      <c r="P53" s="18"/>
      <c r="Q53" s="17"/>
    </row>
    <row r="54" spans="1:17" ht="24.95" customHeight="1" x14ac:dyDescent="0.2">
      <c r="J54" s="13"/>
      <c r="K54" s="14"/>
      <c r="L54" s="15"/>
    </row>
    <row r="55" spans="1:17" ht="24.95" customHeight="1" x14ac:dyDescent="0.2">
      <c r="J55" s="13"/>
      <c r="K55" s="14"/>
      <c r="L55" s="15"/>
    </row>
    <row r="56" spans="1:17" ht="24.95" customHeight="1" x14ac:dyDescent="0.2">
      <c r="J56" s="13"/>
      <c r="K56" s="14"/>
      <c r="L56" s="15"/>
    </row>
    <row r="57" spans="1:17" ht="24.95" customHeight="1" x14ac:dyDescent="0.2">
      <c r="J57" s="13"/>
      <c r="K57" s="14"/>
      <c r="L57" s="15"/>
    </row>
    <row r="58" spans="1:17" ht="24.95" customHeight="1" x14ac:dyDescent="0.2">
      <c r="J58" s="13"/>
      <c r="K58" s="14"/>
      <c r="L58" s="15"/>
    </row>
    <row r="59" spans="1:17" ht="24.95" customHeight="1" x14ac:dyDescent="0.2">
      <c r="J59" s="13"/>
      <c r="K59" s="14"/>
      <c r="L59" s="15"/>
    </row>
    <row r="60" spans="1:17" ht="24.95" customHeight="1" x14ac:dyDescent="0.2">
      <c r="J60" s="13"/>
      <c r="K60" s="14"/>
      <c r="L60" s="15"/>
    </row>
    <row r="61" spans="1:17" ht="24.95" customHeight="1" x14ac:dyDescent="0.2">
      <c r="J61" s="13"/>
      <c r="K61" s="14"/>
      <c r="L61" s="15"/>
    </row>
    <row r="62" spans="1:17" ht="24.95" customHeight="1" x14ac:dyDescent="0.2">
      <c r="J62" s="13"/>
      <c r="K62" s="14"/>
      <c r="L62" s="15"/>
    </row>
    <row r="63" spans="1:17" ht="24.95" customHeight="1" x14ac:dyDescent="0.2">
      <c r="J63" s="13"/>
      <c r="K63" s="14"/>
      <c r="L63" s="15"/>
    </row>
    <row r="64" spans="1:17" ht="24.95" customHeight="1" x14ac:dyDescent="0.2">
      <c r="J64" s="13"/>
      <c r="K64" s="14"/>
      <c r="L64" s="15"/>
    </row>
    <row r="65" spans="10:12" ht="24.95" customHeight="1" x14ac:dyDescent="0.2">
      <c r="J65" s="13"/>
      <c r="K65" s="14"/>
      <c r="L65" s="15"/>
    </row>
    <row r="66" spans="10:12" ht="24.95" customHeight="1" x14ac:dyDescent="0.2">
      <c r="J66" s="13"/>
      <c r="K66" s="14"/>
      <c r="L66" s="15"/>
    </row>
    <row r="67" spans="10:12" ht="24.95" customHeight="1" x14ac:dyDescent="0.2">
      <c r="J67" s="52"/>
      <c r="L67" s="55"/>
    </row>
    <row r="68" spans="10:12" ht="24.95" customHeight="1" x14ac:dyDescent="0.2">
      <c r="L68" s="15"/>
    </row>
    <row r="69" spans="10:12" ht="24.95" customHeight="1" x14ac:dyDescent="0.2">
      <c r="L69" s="15"/>
    </row>
    <row r="71" spans="10:12" ht="24.95" customHeight="1" x14ac:dyDescent="0.2">
      <c r="L71" s="20"/>
    </row>
    <row r="82" spans="1:271" s="1" customFormat="1" ht="24.95" customHeight="1" x14ac:dyDescent="0.2">
      <c r="A82" s="54"/>
      <c r="B82" s="54"/>
      <c r="C82" s="54"/>
      <c r="D82" s="59"/>
      <c r="E82" s="59"/>
      <c r="F82" s="60"/>
      <c r="G82" s="60"/>
      <c r="H82" s="114"/>
      <c r="I82" s="60"/>
      <c r="J82" s="10"/>
      <c r="K82" s="11"/>
      <c r="L82" s="12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  <c r="CU82" s="54"/>
      <c r="CV82" s="54"/>
      <c r="CW82" s="54"/>
      <c r="CX82" s="54"/>
      <c r="CY82" s="54"/>
      <c r="CZ82" s="54"/>
      <c r="DA82" s="54"/>
      <c r="DB82" s="54"/>
      <c r="DC82" s="54"/>
      <c r="DD82" s="54"/>
      <c r="DE82" s="54"/>
      <c r="DF82" s="54"/>
      <c r="DG82" s="54"/>
      <c r="DH82" s="54"/>
      <c r="DI82" s="54"/>
      <c r="DJ82" s="54"/>
      <c r="DK82" s="54"/>
      <c r="DL82" s="54"/>
      <c r="DM82" s="54"/>
      <c r="DN82" s="54"/>
      <c r="DO82" s="54"/>
      <c r="DP82" s="54"/>
      <c r="DQ82" s="54"/>
      <c r="DR82" s="54"/>
      <c r="DS82" s="54"/>
      <c r="DT82" s="54"/>
      <c r="DU82" s="54"/>
      <c r="DV82" s="54"/>
      <c r="DW82" s="54"/>
      <c r="DX82" s="54"/>
      <c r="DY82" s="54"/>
      <c r="DZ82" s="54"/>
      <c r="EA82" s="54"/>
      <c r="EB82" s="54"/>
      <c r="EC82" s="54"/>
      <c r="ED82" s="54"/>
      <c r="EE82" s="54"/>
      <c r="EF82" s="54"/>
      <c r="EG82" s="54"/>
      <c r="EH82" s="54"/>
      <c r="EI82" s="54"/>
      <c r="EJ82" s="54"/>
      <c r="EK82" s="54"/>
      <c r="EL82" s="54"/>
      <c r="EM82" s="54"/>
      <c r="EN82" s="54"/>
      <c r="EO82" s="54"/>
      <c r="EP82" s="54"/>
      <c r="EQ82" s="54"/>
      <c r="ER82" s="54"/>
      <c r="ES82" s="54"/>
      <c r="ET82" s="54"/>
      <c r="EU82" s="54"/>
      <c r="EV82" s="54"/>
      <c r="EW82" s="54"/>
      <c r="EX82" s="54"/>
      <c r="EY82" s="54"/>
      <c r="EZ82" s="54"/>
      <c r="FA82" s="54"/>
      <c r="FB82" s="54"/>
      <c r="FC82" s="54"/>
      <c r="FD82" s="54"/>
      <c r="FE82" s="54"/>
      <c r="FF82" s="54"/>
      <c r="FG82" s="54"/>
      <c r="FH82" s="54"/>
      <c r="FI82" s="54"/>
      <c r="FJ82" s="54"/>
      <c r="FK82" s="54"/>
      <c r="FL82" s="54"/>
      <c r="FM82" s="54"/>
      <c r="FN82" s="54"/>
      <c r="FO82" s="54"/>
      <c r="FP82" s="54"/>
      <c r="FQ82" s="54"/>
      <c r="FR82" s="54"/>
      <c r="FS82" s="54"/>
      <c r="FT82" s="54"/>
      <c r="FU82" s="54"/>
      <c r="FV82" s="54"/>
      <c r="FW82" s="54"/>
      <c r="FX82" s="54"/>
      <c r="FY82" s="54"/>
      <c r="FZ82" s="54"/>
      <c r="GA82" s="54"/>
      <c r="GB82" s="54"/>
      <c r="GC82" s="54"/>
      <c r="GD82" s="54"/>
      <c r="GE82" s="54"/>
      <c r="GF82" s="54"/>
      <c r="GG82" s="54"/>
      <c r="GH82" s="54"/>
      <c r="GI82" s="54"/>
      <c r="GJ82" s="54"/>
      <c r="GK82" s="54"/>
      <c r="GL82" s="54"/>
      <c r="GM82" s="54"/>
      <c r="GN82" s="54"/>
      <c r="GO82" s="54"/>
      <c r="GP82" s="54"/>
      <c r="GQ82" s="54"/>
      <c r="GR82" s="54"/>
      <c r="GS82" s="54"/>
      <c r="GT82" s="54"/>
      <c r="GU82" s="54"/>
      <c r="GV82" s="54"/>
      <c r="GW82" s="54"/>
      <c r="GX82" s="54"/>
      <c r="GY82" s="54"/>
      <c r="GZ82" s="54"/>
      <c r="HA82" s="54"/>
      <c r="HB82" s="54"/>
      <c r="HC82" s="54"/>
      <c r="HD82" s="54"/>
      <c r="HE82" s="54"/>
      <c r="HF82" s="54"/>
      <c r="HG82" s="54"/>
      <c r="HH82" s="54"/>
      <c r="HI82" s="54"/>
      <c r="HJ82" s="54"/>
      <c r="HK82" s="54"/>
      <c r="HL82" s="54"/>
      <c r="HM82" s="54"/>
      <c r="HN82" s="54"/>
      <c r="HO82" s="54"/>
      <c r="HP82" s="54"/>
      <c r="HQ82" s="54"/>
      <c r="HR82" s="54"/>
      <c r="HS82" s="54"/>
      <c r="HT82" s="54"/>
      <c r="HU82" s="54"/>
      <c r="HV82" s="54"/>
      <c r="HW82" s="54"/>
      <c r="HX82" s="54"/>
      <c r="HY82" s="54"/>
      <c r="HZ82" s="54"/>
      <c r="IA82" s="54"/>
      <c r="IB82" s="54"/>
      <c r="IC82" s="54"/>
      <c r="ID82" s="54"/>
      <c r="IE82" s="54"/>
      <c r="IF82" s="54"/>
      <c r="IG82" s="54"/>
      <c r="IH82" s="54"/>
      <c r="II82" s="54"/>
      <c r="IJ82" s="54"/>
      <c r="IK82" s="54"/>
      <c r="IL82" s="54"/>
      <c r="IM82" s="54"/>
      <c r="IN82" s="54"/>
      <c r="IO82" s="54"/>
      <c r="IP82" s="54"/>
      <c r="IQ82" s="54"/>
      <c r="IR82" s="54"/>
      <c r="IS82" s="54"/>
      <c r="IT82" s="54"/>
      <c r="IU82" s="54"/>
      <c r="IV82" s="54"/>
      <c r="IW82" s="54"/>
      <c r="IX82" s="54"/>
      <c r="IY82" s="54"/>
      <c r="IZ82" s="54"/>
      <c r="JA82" s="54"/>
      <c r="JB82" s="54"/>
      <c r="JC82" s="54"/>
      <c r="JD82" s="54"/>
      <c r="JE82" s="54"/>
      <c r="JF82" s="54"/>
      <c r="JG82" s="54"/>
      <c r="JH82" s="54"/>
      <c r="JI82" s="54"/>
      <c r="JJ82" s="54"/>
      <c r="JK82" s="54"/>
    </row>
  </sheetData>
  <mergeCells count="17">
    <mergeCell ref="D22:I22"/>
    <mergeCell ref="A7:C7"/>
    <mergeCell ref="D7:I7"/>
    <mergeCell ref="A8:I8"/>
    <mergeCell ref="A9:A10"/>
    <mergeCell ref="B9:C10"/>
    <mergeCell ref="D9:D10"/>
    <mergeCell ref="E9:E10"/>
    <mergeCell ref="F9:G9"/>
    <mergeCell ref="H9:H10"/>
    <mergeCell ref="I9:I10"/>
    <mergeCell ref="A6:I6"/>
    <mergeCell ref="A1:B1"/>
    <mergeCell ref="A2:I2"/>
    <mergeCell ref="A3:I3"/>
    <mergeCell ref="A4:I4"/>
    <mergeCell ref="A5:I5"/>
  </mergeCells>
  <phoneticPr fontId="26" type="noConversion"/>
  <pageMargins left="0.23622047244094491" right="0.23622047244094491" top="0.59055118110236227" bottom="0.78740157480314965" header="0.31496062992125984" footer="0.31496062992125984"/>
  <pageSetup paperSize="9" scale="74" fitToHeight="0" orientation="landscape" r:id="rId1"/>
  <headerFooter>
    <oddHeader>หน้าที่ &amp;P จาก &amp;N</oddHeader>
    <oddFooter>&amp;L&amp;"TH SarabunPSK,ธรรมดา"&amp;14................................
ประธานกรรมการราคากลาง&amp;C&amp;"TH SarabunPSK,ธรรมดา"&amp;14................................
กรรมการราคากลาง&amp;R&amp;"TH SarabunPSK,ธรรมดา"&amp;14................................
กรรมการราคากลาง</oddFooter>
  </headerFooter>
  <rowBreaks count="1" manualBreakCount="1">
    <brk id="1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ปร.6</vt:lpstr>
      <vt:lpstr>ปร5ก-1</vt:lpstr>
      <vt:lpstr>ห้องน้ำ149</vt:lpstr>
      <vt:lpstr>ปร4พ</vt:lpstr>
      <vt:lpstr>ปร5ข.</vt:lpstr>
      <vt:lpstr>ปร4(ข)</vt:lpstr>
      <vt:lpstr>ปร.6!Print_Area</vt:lpstr>
      <vt:lpstr>'ปร4(ข)'!Print_Area</vt:lpstr>
      <vt:lpstr>ปร4พ!Print_Area</vt:lpstr>
      <vt:lpstr>'ปร5ก-1'!Print_Area</vt:lpstr>
      <vt:lpstr>ปร5ข.!Print_Area</vt:lpstr>
      <vt:lpstr>ห้องน้ำ149!Print_Area</vt:lpstr>
      <vt:lpstr>'ปร4(ข)'!Print_Titles</vt:lpstr>
      <vt:lpstr>ห้องน้ำ149!Print_Titles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Vajira</cp:lastModifiedBy>
  <cp:lastPrinted>2024-08-12T09:36:03Z</cp:lastPrinted>
  <dcterms:created xsi:type="dcterms:W3CDTF">2019-10-01T13:19:39Z</dcterms:created>
  <dcterms:modified xsi:type="dcterms:W3CDTF">2025-02-03T08:02:14Z</dcterms:modified>
</cp:coreProperties>
</file>